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0ed5f168d5c5ccd/Bureaublad/"/>
    </mc:Choice>
  </mc:AlternateContent>
  <xr:revisionPtr revIDLastSave="0" documentId="8_{9C1CEFBF-E92E-4F0C-B4D3-D58AF57E5C20}" xr6:coauthVersionLast="47" xr6:coauthVersionMax="47" xr10:uidLastSave="{00000000-0000-0000-0000-000000000000}"/>
  <bookViews>
    <workbookView xWindow="-120" yWindow="-120" windowWidth="29040" windowHeight="17520" xr2:uid="{AD54B578-0F69-48BD-9880-EDDAB45F54E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7" i="1" l="1"/>
  <c r="G306" i="1"/>
  <c r="G305" i="1"/>
  <c r="G304" i="1"/>
  <c r="G303" i="1"/>
  <c r="H302" i="1"/>
  <c r="G302" i="1"/>
  <c r="G301" i="1"/>
  <c r="G300" i="1"/>
  <c r="G299" i="1"/>
  <c r="G298" i="1"/>
  <c r="H297" i="1"/>
  <c r="G297" i="1"/>
  <c r="G296" i="1"/>
  <c r="G295" i="1"/>
  <c r="G294" i="1"/>
  <c r="G293" i="1"/>
  <c r="H292" i="1"/>
  <c r="G292" i="1"/>
  <c r="G291" i="1"/>
  <c r="G290" i="1"/>
  <c r="G289" i="1"/>
  <c r="G288" i="1"/>
  <c r="G287" i="1"/>
  <c r="H286" i="1"/>
  <c r="G286" i="1"/>
  <c r="G308" i="1" s="1"/>
  <c r="I308" i="1" s="1"/>
  <c r="G285" i="1"/>
  <c r="G284" i="1"/>
  <c r="G283" i="1"/>
  <c r="G282" i="1"/>
  <c r="H281" i="1"/>
  <c r="H308" i="1" s="1"/>
  <c r="G281" i="1"/>
  <c r="G280" i="1"/>
  <c r="G278" i="1"/>
  <c r="G277" i="1"/>
  <c r="G276" i="1"/>
  <c r="G275" i="1"/>
  <c r="G274" i="1"/>
  <c r="H273" i="1"/>
  <c r="G273" i="1"/>
  <c r="G271" i="1"/>
  <c r="G270" i="1"/>
  <c r="G269" i="1"/>
  <c r="G268" i="1"/>
  <c r="G267" i="1"/>
  <c r="G266" i="1"/>
  <c r="G265" i="1"/>
  <c r="H264" i="1"/>
  <c r="G264" i="1"/>
  <c r="G263" i="1"/>
  <c r="G262" i="1"/>
  <c r="G261" i="1"/>
  <c r="G260" i="1"/>
  <c r="H259" i="1"/>
  <c r="G259" i="1"/>
  <c r="G258" i="1"/>
  <c r="G257" i="1"/>
  <c r="G256" i="1"/>
  <c r="G255" i="1"/>
  <c r="G254" i="1"/>
  <c r="H253" i="1"/>
  <c r="H279" i="1" s="1"/>
  <c r="G253" i="1"/>
  <c r="G279" i="1" s="1"/>
  <c r="I279" i="1" s="1"/>
  <c r="G252" i="1"/>
  <c r="G250" i="1"/>
  <c r="G249" i="1"/>
  <c r="G248" i="1"/>
  <c r="G247" i="1"/>
  <c r="H246" i="1"/>
  <c r="G246" i="1"/>
  <c r="G245" i="1"/>
  <c r="G244" i="1"/>
  <c r="G243" i="1"/>
  <c r="G242" i="1"/>
  <c r="G241" i="1"/>
  <c r="G240" i="1"/>
  <c r="H239" i="1"/>
  <c r="G239" i="1"/>
  <c r="G237" i="1"/>
  <c r="G236" i="1"/>
  <c r="G235" i="1"/>
  <c r="G234" i="1"/>
  <c r="G233" i="1"/>
  <c r="H232" i="1"/>
  <c r="G232" i="1"/>
  <c r="G251" i="1" s="1"/>
  <c r="I251" i="1" s="1"/>
  <c r="G230" i="1"/>
  <c r="G229" i="1"/>
  <c r="G228" i="1"/>
  <c r="G227" i="1"/>
  <c r="G226" i="1"/>
  <c r="G225" i="1"/>
  <c r="H224" i="1"/>
  <c r="G224" i="1"/>
  <c r="G223" i="1"/>
  <c r="G222" i="1"/>
  <c r="G221" i="1"/>
  <c r="G220" i="1"/>
  <c r="G219" i="1"/>
  <c r="G218" i="1"/>
  <c r="G217" i="1"/>
  <c r="H216" i="1"/>
  <c r="H251" i="1" s="1"/>
  <c r="G216" i="1"/>
  <c r="G215" i="1"/>
  <c r="G213" i="1"/>
  <c r="G212" i="1"/>
  <c r="G211" i="1"/>
  <c r="G210" i="1"/>
  <c r="G209" i="1"/>
  <c r="G208" i="1"/>
  <c r="G207" i="1"/>
  <c r="G206" i="1"/>
  <c r="G205" i="1"/>
  <c r="G204" i="1"/>
  <c r="H203" i="1"/>
  <c r="G203" i="1"/>
  <c r="G214" i="1" s="1"/>
  <c r="G202" i="1"/>
  <c r="G201" i="1"/>
  <c r="G200" i="1"/>
  <c r="G199" i="1"/>
  <c r="G198" i="1"/>
  <c r="G197" i="1"/>
  <c r="G196" i="1"/>
  <c r="G195" i="1"/>
  <c r="G194" i="1"/>
  <c r="G193" i="1"/>
  <c r="G192" i="1"/>
  <c r="G191" i="1"/>
  <c r="H190" i="1"/>
  <c r="H214" i="1" s="1"/>
  <c r="G190" i="1"/>
  <c r="G189" i="1"/>
  <c r="G187" i="1"/>
  <c r="G186" i="1"/>
  <c r="G185" i="1"/>
  <c r="G184" i="1"/>
  <c r="G183" i="1"/>
  <c r="G182" i="1"/>
  <c r="H181" i="1"/>
  <c r="G181" i="1"/>
  <c r="G180" i="1"/>
  <c r="G179" i="1"/>
  <c r="H178" i="1"/>
  <c r="G178" i="1"/>
  <c r="G188" i="1" s="1"/>
  <c r="I188" i="1" s="1"/>
  <c r="G177" i="1"/>
  <c r="G176" i="1"/>
  <c r="G175" i="1"/>
  <c r="G174" i="1"/>
  <c r="G173" i="1"/>
  <c r="G172" i="1"/>
  <c r="G171" i="1"/>
  <c r="G170" i="1"/>
  <c r="H169" i="1"/>
  <c r="H188" i="1" s="1"/>
  <c r="G169" i="1"/>
  <c r="G168" i="1"/>
  <c r="G166" i="1"/>
  <c r="G165" i="1"/>
  <c r="G164" i="1"/>
  <c r="H163" i="1"/>
  <c r="G163" i="1"/>
  <c r="G162" i="1"/>
  <c r="G161" i="1"/>
  <c r="G160" i="1"/>
  <c r="H159" i="1"/>
  <c r="G159" i="1"/>
  <c r="G158" i="1"/>
  <c r="G157" i="1"/>
  <c r="G156" i="1"/>
  <c r="H155" i="1"/>
  <c r="G155" i="1"/>
  <c r="G154" i="1"/>
  <c r="G153" i="1"/>
  <c r="G152" i="1"/>
  <c r="H151" i="1"/>
  <c r="G151" i="1"/>
  <c r="G150" i="1"/>
  <c r="G149" i="1"/>
  <c r="G148" i="1"/>
  <c r="G147" i="1"/>
  <c r="G146" i="1"/>
  <c r="G145" i="1"/>
  <c r="H144" i="1"/>
  <c r="G144" i="1"/>
  <c r="G143" i="1"/>
  <c r="G142" i="1"/>
  <c r="H141" i="1"/>
  <c r="G141" i="1"/>
  <c r="G140" i="1"/>
  <c r="G139" i="1"/>
  <c r="G138" i="1"/>
  <c r="G137" i="1"/>
  <c r="G136" i="1"/>
  <c r="H135" i="1"/>
  <c r="H167" i="1" s="1"/>
  <c r="G135" i="1"/>
  <c r="G167" i="1" s="1"/>
  <c r="I167" i="1" s="1"/>
  <c r="G134" i="1"/>
  <c r="G132" i="1"/>
  <c r="G131" i="1"/>
  <c r="G130" i="1"/>
  <c r="G129" i="1"/>
  <c r="G128" i="1"/>
  <c r="H127" i="1"/>
  <c r="G127" i="1"/>
  <c r="G126" i="1"/>
  <c r="G125" i="1"/>
  <c r="G124" i="1"/>
  <c r="H123" i="1"/>
  <c r="H133" i="1" s="1"/>
  <c r="G123" i="1"/>
  <c r="G133" i="1" s="1"/>
  <c r="G122" i="1"/>
  <c r="G121" i="1"/>
  <c r="H120" i="1"/>
  <c r="G120" i="1"/>
  <c r="G119" i="1"/>
  <c r="G118" i="1"/>
  <c r="G117" i="1"/>
  <c r="H116" i="1"/>
  <c r="G116" i="1"/>
  <c r="G115" i="1"/>
  <c r="G114" i="1"/>
  <c r="G113" i="1"/>
  <c r="G112" i="1"/>
  <c r="H111" i="1"/>
  <c r="G111" i="1"/>
  <c r="G110" i="1"/>
  <c r="G109" i="1"/>
  <c r="G108" i="1"/>
  <c r="H107" i="1"/>
  <c r="G107" i="1"/>
  <c r="G106" i="1"/>
  <c r="G105" i="1"/>
  <c r="H104" i="1"/>
  <c r="G104" i="1"/>
  <c r="G103" i="1"/>
  <c r="G101" i="1"/>
  <c r="G100" i="1"/>
  <c r="G99" i="1"/>
  <c r="G98" i="1"/>
  <c r="H97" i="1"/>
  <c r="G97" i="1"/>
  <c r="G96" i="1"/>
  <c r="G95" i="1"/>
  <c r="G94" i="1"/>
  <c r="H93" i="1"/>
  <c r="G93" i="1"/>
  <c r="G92" i="1"/>
  <c r="G91" i="1"/>
  <c r="G90" i="1"/>
  <c r="G89" i="1"/>
  <c r="G88" i="1"/>
  <c r="H87" i="1"/>
  <c r="H102" i="1" s="1"/>
  <c r="G87" i="1"/>
  <c r="G86" i="1"/>
  <c r="G85" i="1"/>
  <c r="G84" i="1"/>
  <c r="G83" i="1"/>
  <c r="G82" i="1"/>
  <c r="G81" i="1"/>
  <c r="G80" i="1"/>
  <c r="H79" i="1"/>
  <c r="G79" i="1"/>
  <c r="G102" i="1" s="1"/>
  <c r="G78" i="1"/>
  <c r="G76" i="1"/>
  <c r="G75" i="1"/>
  <c r="H74" i="1"/>
  <c r="G74" i="1"/>
  <c r="G73" i="1"/>
  <c r="G72" i="1"/>
  <c r="G71" i="1"/>
  <c r="G70" i="1"/>
  <c r="H69" i="1"/>
  <c r="G69" i="1"/>
  <c r="G68" i="1"/>
  <c r="G67" i="1"/>
  <c r="G66" i="1"/>
  <c r="G65" i="1"/>
  <c r="G64" i="1"/>
  <c r="H63" i="1"/>
  <c r="G63" i="1"/>
  <c r="G62" i="1"/>
  <c r="G61" i="1"/>
  <c r="G60" i="1"/>
  <c r="G59" i="1"/>
  <c r="G58" i="1"/>
  <c r="H57" i="1"/>
  <c r="H77" i="1" s="1"/>
  <c r="G57" i="1"/>
  <c r="G56" i="1"/>
  <c r="G77" i="1" s="1"/>
  <c r="G55" i="1"/>
  <c r="G54" i="1"/>
  <c r="H53" i="1"/>
  <c r="G53" i="1"/>
  <c r="G52" i="1"/>
  <c r="G50" i="1"/>
  <c r="G49" i="1"/>
  <c r="G48" i="1"/>
  <c r="G47" i="1"/>
  <c r="G46" i="1"/>
  <c r="H45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H32" i="1"/>
  <c r="G32" i="1"/>
  <c r="G31" i="1"/>
  <c r="G30" i="1"/>
  <c r="G29" i="1"/>
  <c r="G28" i="1"/>
  <c r="H27" i="1"/>
  <c r="G27" i="1"/>
  <c r="G26" i="1"/>
  <c r="G25" i="1"/>
  <c r="G24" i="1"/>
  <c r="H23" i="1"/>
  <c r="G23" i="1"/>
  <c r="G22" i="1"/>
  <c r="G21" i="1"/>
  <c r="G20" i="1"/>
  <c r="G19" i="1"/>
  <c r="G18" i="1"/>
  <c r="H17" i="1"/>
  <c r="G17" i="1"/>
  <c r="G16" i="1"/>
  <c r="G15" i="1"/>
  <c r="G14" i="1"/>
  <c r="G13" i="1"/>
  <c r="G12" i="1"/>
  <c r="H11" i="1"/>
  <c r="G11" i="1"/>
  <c r="G10" i="1"/>
  <c r="G9" i="1"/>
  <c r="G8" i="1"/>
  <c r="G7" i="1"/>
  <c r="G6" i="1"/>
  <c r="H5" i="1"/>
  <c r="H51" i="1" s="1"/>
  <c r="G5" i="1"/>
  <c r="G51" i="1" s="1"/>
  <c r="I51" i="1" s="1"/>
  <c r="G4" i="1"/>
  <c r="I133" i="1" l="1"/>
  <c r="I77" i="1"/>
  <c r="I214" i="1"/>
  <c r="I102" i="1"/>
  <c r="H309" i="1"/>
  <c r="I309" i="1" s="1"/>
</calcChain>
</file>

<file path=xl/sharedStrings.xml><?xml version="1.0" encoding="utf-8"?>
<sst xmlns="http://schemas.openxmlformats.org/spreadsheetml/2006/main" count="593" uniqueCount="579">
  <si>
    <t>REGION</t>
  </si>
  <si>
    <t>#</t>
  </si>
  <si>
    <t>NAME</t>
  </si>
  <si>
    <t>KM START</t>
  </si>
  <si>
    <t>KM FINISH</t>
  </si>
  <si>
    <t>LENGTH (km)</t>
  </si>
  <si>
    <t>DAYS (min)</t>
  </si>
  <si>
    <t>NOTES</t>
  </si>
  <si>
    <t>NORTHLAND</t>
  </si>
  <si>
    <t>Cape Reinga to Ahipara</t>
  </si>
  <si>
    <t>1A</t>
  </si>
  <si>
    <t>Cape Reinga to Twilight Beach Campsite</t>
  </si>
  <si>
    <t>Twilight Beach can be dry in summer unless recent rain.
Best to start near Low Tide for initial rock scramble on Te Werahi Beach. Carry enough water for two days.</t>
  </si>
  <si>
    <t>1B</t>
  </si>
  <si>
    <t>Twilight Beach to Maunganui Bluff Campsite</t>
  </si>
  <si>
    <t>$10 koha in cash for campsite use
Time walk to avoid high tide from Te Paki stream to Ahipara.</t>
  </si>
  <si>
    <t>1C</t>
  </si>
  <si>
    <t>Maunganui Bluff to Hukatere Lodge</t>
  </si>
  <si>
    <t>Utea Park and Hukatere Lodge are accom. options.</t>
  </si>
  <si>
    <t>1D</t>
  </si>
  <si>
    <t>Hukatere to Waipapakauri Holiday Park</t>
  </si>
  <si>
    <t>Accomodation at Ngapae Holiday Park</t>
  </si>
  <si>
    <t>1E</t>
  </si>
  <si>
    <t>Waipapakauri to Ahipara</t>
  </si>
  <si>
    <t>Ahipara has a Superette, Motel, YHA, Holiday Park etc.</t>
  </si>
  <si>
    <t>The Northland Forests</t>
  </si>
  <si>
    <t>2A</t>
  </si>
  <si>
    <t>Ahipara to Kaitaia</t>
  </si>
  <si>
    <t>Lots of Accom and 2x Supermarkets</t>
  </si>
  <si>
    <t>2B</t>
  </si>
  <si>
    <t>Kaitaia to Ratea</t>
  </si>
  <si>
    <t>Recommended hitch first 5km on SH1 leaving 12.5km to walk</t>
  </si>
  <si>
    <t>2C</t>
  </si>
  <si>
    <t>Raetea Forest Track</t>
  </si>
  <si>
    <t>Small camping site at start and end</t>
  </si>
  <si>
    <t>2D</t>
  </si>
  <si>
    <t>Makene Road to Jacksons Road</t>
  </si>
  <si>
    <t>2E</t>
  </si>
  <si>
    <t>Omahuta Puketi Forest Track</t>
  </si>
  <si>
    <t>Apple Dam Camp 4km into track, Puketi Forest HQ ($8ea) at end.</t>
  </si>
  <si>
    <t>Mangakaretu to Kerikeri</t>
  </si>
  <si>
    <t>3A</t>
  </si>
  <si>
    <t>Waiare Road</t>
  </si>
  <si>
    <t>3B</t>
  </si>
  <si>
    <t>Puketotara Road</t>
  </si>
  <si>
    <t>3C</t>
  </si>
  <si>
    <t>Mangakaretu Road</t>
  </si>
  <si>
    <t>3D</t>
  </si>
  <si>
    <t>Mangakaretu Track</t>
  </si>
  <si>
    <t>3E</t>
  </si>
  <si>
    <t>Kerikeri River Track</t>
  </si>
  <si>
    <t>Holiday Park, Backpackers etc and Supermarkets in Kerikeri</t>
  </si>
  <si>
    <t>Kerikeri to Waitangi</t>
  </si>
  <si>
    <t>4A</t>
  </si>
  <si>
    <t>Kerikeri Basin to Kerikeri Inlet Road</t>
  </si>
  <si>
    <t>4B</t>
  </si>
  <si>
    <t>Kerikeri Inlet Road</t>
  </si>
  <si>
    <t>4C</t>
  </si>
  <si>
    <t>Waitangi Forest Track</t>
  </si>
  <si>
    <t>Paihia has accom and supermarkets</t>
  </si>
  <si>
    <t>Waikare Connection</t>
  </si>
  <si>
    <t>5A</t>
  </si>
  <si>
    <t>Paihia to Opua</t>
  </si>
  <si>
    <t>Two Alternatives for this section:
Ferry Opua to Okiato followed by Road Walk (20.5km total)
Ferry Paihia to Russell followed by 13km Road Walk (13km total)</t>
  </si>
  <si>
    <t>5B</t>
  </si>
  <si>
    <t>Opua to Waikare Kayak</t>
  </si>
  <si>
    <t>5C</t>
  </si>
  <si>
    <t>Waikare Valley Road</t>
  </si>
  <si>
    <t>5D</t>
  </si>
  <si>
    <t>Russell Whakapara Road</t>
  </si>
  <si>
    <t>The Farm (trail friendly camping) is at 286km</t>
  </si>
  <si>
    <t>Papakauri Road to Whangarei Heads</t>
  </si>
  <si>
    <t>Trail Angels Important for Accom through this section</t>
  </si>
  <si>
    <t>6A</t>
  </si>
  <si>
    <t>Papakauri Road to Helena Bay</t>
  </si>
  <si>
    <t>6C</t>
  </si>
  <si>
    <t>Helena Ridge Track</t>
  </si>
  <si>
    <t>6D</t>
  </si>
  <si>
    <t>Morepork-Onekainga Track</t>
  </si>
  <si>
    <t>6E</t>
  </si>
  <si>
    <t>Whananaki Coastal Track</t>
  </si>
  <si>
    <t>Accom at Whananaki Holiday Park, resupply at Beach Store</t>
  </si>
  <si>
    <t>6F</t>
  </si>
  <si>
    <t>McAuslin Road to Ngunguru</t>
  </si>
  <si>
    <t>4 Square at Ngunguru, Accom options
Ngunguru River Crossing - James Johnston 021 0242 1632 (24hr notice)</t>
  </si>
  <si>
    <t>6G</t>
  </si>
  <si>
    <t>Ngunguru to Pataua North Road</t>
  </si>
  <si>
    <t>Accom at Nikau Camp and Cabins preferred and pay $5ea for direct trail crossing of Horahora River through Maori Land.</t>
  </si>
  <si>
    <t>6H</t>
  </si>
  <si>
    <t>Pataua North Road</t>
  </si>
  <si>
    <t>6I</t>
  </si>
  <si>
    <t>Taiharuru Estuary Route</t>
  </si>
  <si>
    <t>Tidesong offers a boat crossing of the estuary</t>
  </si>
  <si>
    <t>6J</t>
  </si>
  <si>
    <t>Kauri Mountain Track</t>
  </si>
  <si>
    <t>6K</t>
  </si>
  <si>
    <t>Ocean Beach Walk</t>
  </si>
  <si>
    <t>Several accom options along Ocean Beach - Te Whara Camp &amp; Cottage at southern end near Bream Head</t>
  </si>
  <si>
    <t>6L</t>
  </si>
  <si>
    <t>Bream Head (Te Whara) Track</t>
  </si>
  <si>
    <t>6M</t>
  </si>
  <si>
    <t>Urquharts Bay to Reotahi</t>
  </si>
  <si>
    <t>Overnight camp at Reotahi Reserve
Boat across Harbour either
Blair Jones 021 114 7466 or Peter 0274 172 440</t>
  </si>
  <si>
    <t>Marsden Point to Mangawhai</t>
  </si>
  <si>
    <t>7A</t>
  </si>
  <si>
    <t>Bream Bay Walk</t>
  </si>
  <si>
    <t>Ruakaka River crossing low tide only
Ruakaka has Accom and 2x small Supermarkets</t>
  </si>
  <si>
    <t>Ruakaka to Waipu</t>
  </si>
  <si>
    <t>Waipu to Cullen Road</t>
  </si>
  <si>
    <t>7B</t>
  </si>
  <si>
    <t>Cullen Brynderwyn Walkway</t>
  </si>
  <si>
    <t>7C</t>
  </si>
  <si>
    <t>Bream Tail Mangawhai Walkway</t>
  </si>
  <si>
    <t>Accom and 4 Square in Mangawhai Heads</t>
  </si>
  <si>
    <t>km/day</t>
  </si>
  <si>
    <t>AUCKLAND</t>
  </si>
  <si>
    <t>Mangawhai to Pakiri</t>
  </si>
  <si>
    <t>11A</t>
  </si>
  <si>
    <t>Mangawhai Road Walk</t>
  </si>
  <si>
    <t>11B</t>
  </si>
  <si>
    <t>Te Arai to Pakiri</t>
  </si>
  <si>
    <t>Pakiri Beach Holiday Park ($20 per person)</t>
  </si>
  <si>
    <t>Mt Tamahunga (Te Hikoi O Te Kiri) Track</t>
  </si>
  <si>
    <t>Govan Wilson to Puhoi Valley</t>
  </si>
  <si>
    <t>13A</t>
  </si>
  <si>
    <t>Govan Wilson to Dome</t>
  </si>
  <si>
    <t>Several Trail Angels on Govan Wilson Road</t>
  </si>
  <si>
    <t>13B</t>
  </si>
  <si>
    <t>Dome to Moirs Hill</t>
  </si>
  <si>
    <t>Possible TA campsite at Dome Café TBC</t>
  </si>
  <si>
    <t>13C</t>
  </si>
  <si>
    <t>Dunns Ridge Track</t>
  </si>
  <si>
    <t>Campsite at Remiger Road Conservation Area</t>
  </si>
  <si>
    <t>Puhoi Track</t>
  </si>
  <si>
    <t>Accom and Puhoi Pub in Puhoi</t>
  </si>
  <si>
    <t>Puhoi to Wenderholm Kayak</t>
  </si>
  <si>
    <t>Kayak Hire Required, needs to be timed to out going tide.
Otherwise 7km road walk on SH1</t>
  </si>
  <si>
    <t>Wenderholm to Stillwater</t>
  </si>
  <si>
    <t>16A</t>
  </si>
  <si>
    <t>Wenderholm to Orewa Estuary</t>
  </si>
  <si>
    <t>Multiple accom. And resupply options</t>
  </si>
  <si>
    <t>16B</t>
  </si>
  <si>
    <t>Orewa Estuary to Stillwater</t>
  </si>
  <si>
    <t>Okura to Long Bay</t>
  </si>
  <si>
    <t>North Shore Coastal Walk</t>
  </si>
  <si>
    <t>Coast to Coast Walkway</t>
  </si>
  <si>
    <t>Onehunga to Puhinui</t>
  </si>
  <si>
    <t>20A</t>
  </si>
  <si>
    <t>Onehunga to Ambury</t>
  </si>
  <si>
    <t>20B</t>
  </si>
  <si>
    <t>Mangere Foreshore Track</t>
  </si>
  <si>
    <t>Puhinui Stream Track</t>
  </si>
  <si>
    <t>Totara Park to Mangatawhiri River</t>
  </si>
  <si>
    <t>Mangatawhiri to Mercer</t>
  </si>
  <si>
    <t>23A</t>
  </si>
  <si>
    <t>Mangatawhiri River Track</t>
  </si>
  <si>
    <t>23B</t>
  </si>
  <si>
    <t>Mercer</t>
  </si>
  <si>
    <t>WAIKATO</t>
  </si>
  <si>
    <t>Mercer to Rangiriri</t>
  </si>
  <si>
    <t>24A</t>
  </si>
  <si>
    <t>Whangamarino Redoubt Track</t>
  </si>
  <si>
    <t>24B</t>
  </si>
  <si>
    <t>Whangamarino Wetlands Track</t>
  </si>
  <si>
    <t>24C</t>
  </si>
  <si>
    <t>Waikato River</t>
  </si>
  <si>
    <t>Rangiriri to Huntly</t>
  </si>
  <si>
    <t>Resupply and Accom in Huntly</t>
  </si>
  <si>
    <t>Hakarimata Walkway</t>
  </si>
  <si>
    <t>Supermarket for Resupply</t>
  </si>
  <si>
    <t>Ngaruawahia to Hamilton</t>
  </si>
  <si>
    <t>Hamilton City</t>
  </si>
  <si>
    <t>Wide variety of Accom. And Resupply options</t>
  </si>
  <si>
    <t>Waipa Walk</t>
  </si>
  <si>
    <t>29A</t>
  </si>
  <si>
    <t>Taitua Arboretum to Old Mountain Road</t>
  </si>
  <si>
    <t>29B</t>
  </si>
  <si>
    <t>Kapamahunga Walkway</t>
  </si>
  <si>
    <t>Accom. In Whatawhata, 791km - Backyard Bar and Eatery</t>
  </si>
  <si>
    <t>Pirongia Traverse</t>
  </si>
  <si>
    <t>Campsite at Kaniwhaniwha 814.8km, Pahautea Hut at 823.2km</t>
  </si>
  <si>
    <t>Pirongia to Waitomo</t>
  </si>
  <si>
    <t>Accomodation an Issue on this section - Pahautea to Waitomo = 49km</t>
  </si>
  <si>
    <t>Pehitawa Track</t>
  </si>
  <si>
    <t>Accom and Resupply in Te Kuiti</t>
  </si>
  <si>
    <t>Te Kuiti to Pureora</t>
  </si>
  <si>
    <t>33A</t>
  </si>
  <si>
    <t>Mangaokewa Reserve Track</t>
  </si>
  <si>
    <t>33B</t>
  </si>
  <si>
    <t>Mangaokewa River Track</t>
  </si>
  <si>
    <t>Campsite at Mangaokewa North ($5ea) 907km</t>
  </si>
  <si>
    <t>33C</t>
  </si>
  <si>
    <t>Mangaokewa North Road to Pureora</t>
  </si>
  <si>
    <t>Ngaherenga Campsite at Pureora</t>
  </si>
  <si>
    <t>Timber Trail</t>
  </si>
  <si>
    <t>34A</t>
  </si>
  <si>
    <t>D1 to Bog Inn Hut (20km), D2 to Piropiro Flats (18km), D3 to #10 Camp (21km), D4 to Ongarue (17km)</t>
  </si>
  <si>
    <t>34B</t>
  </si>
  <si>
    <t>Bennett Road to Taumarunui</t>
  </si>
  <si>
    <t>Accom and Resupply plus food drop/planning for Whanganui</t>
  </si>
  <si>
    <t>34C</t>
  </si>
  <si>
    <t>Taumarunui to Owhango</t>
  </si>
  <si>
    <t>Couple of Accom. Options in Owhango</t>
  </si>
  <si>
    <t>42 Traverse</t>
  </si>
  <si>
    <t>Possibly worth wild camping. Tongariro Holiday Park at end.</t>
  </si>
  <si>
    <t>MANAWATU-WHANGANUI</t>
  </si>
  <si>
    <t>Tongariro Alpine Crossing</t>
  </si>
  <si>
    <t>36A</t>
  </si>
  <si>
    <t>SH47 and SH46 Link</t>
  </si>
  <si>
    <t>36B</t>
  </si>
  <si>
    <t>Mangatepopo Hut has to be pre booked</t>
  </si>
  <si>
    <t>Mangatepopo to National Park</t>
  </si>
  <si>
    <t>37A</t>
  </si>
  <si>
    <t>Mangatepopo Track</t>
  </si>
  <si>
    <t>Option to stay at Whakapapa Holiday Park (TA friendly)</t>
  </si>
  <si>
    <t>37B</t>
  </si>
  <si>
    <t>Whakapapaiti Mangahuia Track</t>
  </si>
  <si>
    <t>Mangahuia Campsite (DOC)</t>
  </si>
  <si>
    <t>37C</t>
  </si>
  <si>
    <t>Mangahuia Campsite to National Park</t>
  </si>
  <si>
    <t>Accom and limited resupply at National Park</t>
  </si>
  <si>
    <t>National Park to Whanganui River</t>
  </si>
  <si>
    <t>38A</t>
  </si>
  <si>
    <t>Fisher Track</t>
  </si>
  <si>
    <t>38B</t>
  </si>
  <si>
    <t>Kurua Road to Whakahoro</t>
  </si>
  <si>
    <t>Cost effective option is to begin River travel at Whakahoro</t>
  </si>
  <si>
    <t>38C</t>
  </si>
  <si>
    <t>Mangapurua-Kaiwhakauka Track</t>
  </si>
  <si>
    <t>Whanganui River</t>
  </si>
  <si>
    <t>Pre Booked Whanganui Journey needs to be arranged in Taumaranui. Full resupply and Accom options in Whanganui.</t>
  </si>
  <si>
    <t>Whanganui to Bulls</t>
  </si>
  <si>
    <t>40A</t>
  </si>
  <si>
    <t>Whanganui to Santoft Beach</t>
  </si>
  <si>
    <t>Accom at Koitata Camp Ground near 1410km</t>
  </si>
  <si>
    <t>40B</t>
  </si>
  <si>
    <t>Santoft Beach Route</t>
  </si>
  <si>
    <t>40C</t>
  </si>
  <si>
    <t>Santoft Beach to Bulls</t>
  </si>
  <si>
    <t>Accom and limited resupply in Bulls</t>
  </si>
  <si>
    <t>Bulls to Feilding</t>
  </si>
  <si>
    <t>41A</t>
  </si>
  <si>
    <t>Bulls to Mt Biggs School</t>
  </si>
  <si>
    <t>Mt Lees Reserve Campsite 1451.5km</t>
  </si>
  <si>
    <t>41B</t>
  </si>
  <si>
    <t>Mt Biggs School to Feilding</t>
  </si>
  <si>
    <t>Supermarkets/Resupply in Fielding</t>
  </si>
  <si>
    <t>Feilding to Palmerston North</t>
  </si>
  <si>
    <t>42A</t>
  </si>
  <si>
    <t>Feilding to Bunnythorpe</t>
  </si>
  <si>
    <t>42B</t>
  </si>
  <si>
    <t>Bunnythorpe to Napier Road</t>
  </si>
  <si>
    <t>42C</t>
  </si>
  <si>
    <t>Napier Road to Fitzherbert Ave Bridge</t>
  </si>
  <si>
    <t>Lots of Resupply options and Accom in Palmerston North</t>
  </si>
  <si>
    <t>Palmerston North to Poads Road</t>
  </si>
  <si>
    <t>43A</t>
  </si>
  <si>
    <t>Fitzherbert Ave Bridge to Old West Road</t>
  </si>
  <si>
    <t>43B</t>
  </si>
  <si>
    <t>Old West Road to Black Bridge</t>
  </si>
  <si>
    <t>Halfway point (1506.5km) on this section.</t>
  </si>
  <si>
    <t>43C</t>
  </si>
  <si>
    <t>Black Bridge to Moturimu Whare Campsite</t>
  </si>
  <si>
    <t>Moturimu Whare campsite for TA Hikers</t>
  </si>
  <si>
    <t>43D</t>
  </si>
  <si>
    <t>Burton's Track</t>
  </si>
  <si>
    <t>Tokomaru Shelter Campsite at the end of Burton's Track</t>
  </si>
  <si>
    <t>43E</t>
  </si>
  <si>
    <t>Mangahao-Makahika Track</t>
  </si>
  <si>
    <t>Makahika OPC avail from 18th Dec. for $15ea - Also bounce box option, there's also a free campsite near the Tararua Forest Park Boundary
Levin is 10km off trail</t>
  </si>
  <si>
    <t>WELLINGTON</t>
  </si>
  <si>
    <t>Tararua Ranges</t>
  </si>
  <si>
    <t>44A</t>
  </si>
  <si>
    <t>Poads Road to Te Matawai Hut</t>
  </si>
  <si>
    <t>44B</t>
  </si>
  <si>
    <t>Te Matawai to Dracophyllum Hut</t>
  </si>
  <si>
    <t>44C</t>
  </si>
  <si>
    <t>Dracophyllum Hut to Nichols Hut</t>
  </si>
  <si>
    <t>44D</t>
  </si>
  <si>
    <t>Nichols Hut to Waitewaewae Hut</t>
  </si>
  <si>
    <t>44E</t>
  </si>
  <si>
    <t>Waitewaewae Hut to Otaki Forks</t>
  </si>
  <si>
    <t>Pukeatua</t>
  </si>
  <si>
    <t>45A</t>
  </si>
  <si>
    <t>Otaki Forks to South Mangaone Road</t>
  </si>
  <si>
    <t>45B</t>
  </si>
  <si>
    <t>South Mangaone Road to Waikanae</t>
  </si>
  <si>
    <t>Resupply and Accom in Waikanae</t>
  </si>
  <si>
    <t>Kapiti Coast</t>
  </si>
  <si>
    <t>46A</t>
  </si>
  <si>
    <t>Waikanae River</t>
  </si>
  <si>
    <t>46B</t>
  </si>
  <si>
    <t>Waikanae Estuary Scientific Reserve</t>
  </si>
  <si>
    <t>46C</t>
  </si>
  <si>
    <t>Paraparaumu Beach to Raumati South</t>
  </si>
  <si>
    <t>Ambience café!</t>
  </si>
  <si>
    <t>46D</t>
  </si>
  <si>
    <t>Queen Elizabeth Park</t>
  </si>
  <si>
    <t>46E</t>
  </si>
  <si>
    <t>Paekakariki</t>
  </si>
  <si>
    <t>Escarpment Track</t>
  </si>
  <si>
    <t>Ara Harakeke</t>
  </si>
  <si>
    <t>48A</t>
  </si>
  <si>
    <t>Pukerua Bay to Plimmerton</t>
  </si>
  <si>
    <t>48B</t>
  </si>
  <si>
    <t>Plimmerton to Paremata Bridge</t>
  </si>
  <si>
    <t>48C</t>
  </si>
  <si>
    <t>Paremata Bridge to Porirua Railway Station</t>
  </si>
  <si>
    <t>Colonial Knob</t>
  </si>
  <si>
    <t>49A</t>
  </si>
  <si>
    <t>Porirua to Elsdon</t>
  </si>
  <si>
    <t>49B</t>
  </si>
  <si>
    <t>Elsdon to Colonial Knob</t>
  </si>
  <si>
    <t>49C</t>
  </si>
  <si>
    <t>Colonial Knob to Mt Kaukau</t>
  </si>
  <si>
    <t>Ngaio</t>
  </si>
  <si>
    <t>50A</t>
  </si>
  <si>
    <t>Skyline Track</t>
  </si>
  <si>
    <t>50B</t>
  </si>
  <si>
    <t>Bells Track to Northern Walkway</t>
  </si>
  <si>
    <t>50D</t>
  </si>
  <si>
    <t>Northern Walkway</t>
  </si>
  <si>
    <t>Wellington City</t>
  </si>
  <si>
    <t>51A</t>
  </si>
  <si>
    <t>Botanic Gardens</t>
  </si>
  <si>
    <t>51B</t>
  </si>
  <si>
    <t>City and Waterfront</t>
  </si>
  <si>
    <t>Wellington South (Southern Walkway)</t>
  </si>
  <si>
    <t>MARLBOROUGH</t>
  </si>
  <si>
    <t>Queen Charlotte Track</t>
  </si>
  <si>
    <t>53A</t>
  </si>
  <si>
    <t>Ship Cove to Resolution Bay</t>
  </si>
  <si>
    <t>Campsite at Schoolhouse Bay 1719.3km</t>
  </si>
  <si>
    <t>53B</t>
  </si>
  <si>
    <t>Resolution Bay to Camp Bay</t>
  </si>
  <si>
    <t>Campsite at Camp Bay</t>
  </si>
  <si>
    <t>53C</t>
  </si>
  <si>
    <t>Camp Bay to Bay of Many Coves Campsite</t>
  </si>
  <si>
    <t>Bay of Many Coves Campsite on Ridge (limited water)</t>
  </si>
  <si>
    <t>53D</t>
  </si>
  <si>
    <t>Bay of Many Coves to Black Rock</t>
  </si>
  <si>
    <t>Black Rock Campsite on ridge (limited water)</t>
  </si>
  <si>
    <t>53E</t>
  </si>
  <si>
    <t>Black Rock to Torea Saddle</t>
  </si>
  <si>
    <t>Cowshed Bay Campsite 10min off trail</t>
  </si>
  <si>
    <t>53F</t>
  </si>
  <si>
    <t>Torea Saddle to Te Mahia Saddle</t>
  </si>
  <si>
    <t>Mistletoe Bay campsite (private) below saddle</t>
  </si>
  <si>
    <t>53G</t>
  </si>
  <si>
    <t>Te Mahia Saddle to Davies Bay Campsite</t>
  </si>
  <si>
    <t>Davies Bay Campsite</t>
  </si>
  <si>
    <t>53H</t>
  </si>
  <si>
    <t>Davies Bay Campsite to Anakiwa</t>
  </si>
  <si>
    <t>Limited Accom. In Anakiwa</t>
  </si>
  <si>
    <t>Anakiwa to Pelorus Bridge</t>
  </si>
  <si>
    <t>54A</t>
  </si>
  <si>
    <t>Anakiwa to Havelock</t>
  </si>
  <si>
    <t>Accom and 4 Square in Havelock</t>
  </si>
  <si>
    <t>54B</t>
  </si>
  <si>
    <t>Havelock to Pelorus Bridge</t>
  </si>
  <si>
    <t>Pelorus Bridge DOC Campground (Accept Bounce Boxes)</t>
  </si>
  <si>
    <t>Pelorus River Track</t>
  </si>
  <si>
    <t>55A</t>
  </si>
  <si>
    <t>Pelorus Bridge to Trail Head</t>
  </si>
  <si>
    <t>55B</t>
  </si>
  <si>
    <t>Trail Head to Captain Creek Hut</t>
  </si>
  <si>
    <t>55C</t>
  </si>
  <si>
    <t>Captain Creek Hut to Middy Hut</t>
  </si>
  <si>
    <t>55D</t>
  </si>
  <si>
    <t>Middy Hut to Rocks Hut</t>
  </si>
  <si>
    <t>55E</t>
  </si>
  <si>
    <t>Rocks Hut to Browning Hut</t>
  </si>
  <si>
    <t>55F</t>
  </si>
  <si>
    <t>Browning Hut to Hacket Hut</t>
  </si>
  <si>
    <t>TASMAN</t>
  </si>
  <si>
    <t>Richmond Alpine Route</t>
  </si>
  <si>
    <t>56A</t>
  </si>
  <si>
    <t>Hacket Hut to Starveall Hut</t>
  </si>
  <si>
    <t>56B</t>
  </si>
  <si>
    <t>Starveal Hut to Slaty Hut</t>
  </si>
  <si>
    <t>56C</t>
  </si>
  <si>
    <t>Slaty Hut to Old Man Hut</t>
  </si>
  <si>
    <t>Old Man Hut is approx. 900m off trail</t>
  </si>
  <si>
    <t>56D</t>
  </si>
  <si>
    <t>Old Man Hut to Rintoul Hut</t>
  </si>
  <si>
    <t>56E</t>
  </si>
  <si>
    <t>Rintoul Hut to Tarn Hut</t>
  </si>
  <si>
    <t>56F</t>
  </si>
  <si>
    <t>Tarn Hut to Mid Wairoa Hut</t>
  </si>
  <si>
    <t>56G</t>
  </si>
  <si>
    <t>Mid Wairoa Hut to Top Wairoa Hut</t>
  </si>
  <si>
    <t>56H</t>
  </si>
  <si>
    <t>Top Wairoa Hut to Hunters Hut</t>
  </si>
  <si>
    <t>56I</t>
  </si>
  <si>
    <t>Hunters Hut to Porters Creek Hut</t>
  </si>
  <si>
    <t>56J</t>
  </si>
  <si>
    <t>Porters Creek Hut to Red Hills Hut</t>
  </si>
  <si>
    <t>56K</t>
  </si>
  <si>
    <t>Red Hills Hut to Trail Head</t>
  </si>
  <si>
    <t>56L</t>
  </si>
  <si>
    <t>Trail Head to Saint Arnaud</t>
  </si>
  <si>
    <t>Alpine Lodge accepts Resupply Boxes</t>
  </si>
  <si>
    <t>Waiau Pass</t>
  </si>
  <si>
    <t>57A</t>
  </si>
  <si>
    <t>Saint Arnaud to Lakehead Hut</t>
  </si>
  <si>
    <t>57B</t>
  </si>
  <si>
    <t>Lakehead Hut to John Tait Hut</t>
  </si>
  <si>
    <t>57C</t>
  </si>
  <si>
    <t>John Tait Hut to Upper Travers Hut</t>
  </si>
  <si>
    <t>57D</t>
  </si>
  <si>
    <t>Upper Travers Hut to West Sabine Hut</t>
  </si>
  <si>
    <t>57E</t>
  </si>
  <si>
    <t>West Sabine Hut to Blue Lake Hut</t>
  </si>
  <si>
    <t>57F</t>
  </si>
  <si>
    <t>Blue Lake Hut to Upper Waiau Forks</t>
  </si>
  <si>
    <t>57G</t>
  </si>
  <si>
    <t>Upper Waiau Forks to Waiau Hut</t>
  </si>
  <si>
    <t>57H</t>
  </si>
  <si>
    <t>Waiau Hut to Anne Hut</t>
  </si>
  <si>
    <t>57I</t>
  </si>
  <si>
    <t>Anne Hut to Boyle Flat Hut</t>
  </si>
  <si>
    <t>57J</t>
  </si>
  <si>
    <t>Boyle Flat Hut to Boyle Village</t>
  </si>
  <si>
    <t>Shuttle to Hanmer is about $50ea</t>
  </si>
  <si>
    <t>CANTERBURY</t>
  </si>
  <si>
    <t>Boyle to Arthur's Pass</t>
  </si>
  <si>
    <t>58A</t>
  </si>
  <si>
    <t>Boyle Village to Hope-Kiwi Lodge</t>
  </si>
  <si>
    <t>58B</t>
  </si>
  <si>
    <t>Hope-Kiwi Lodge to Hurunui Hut</t>
  </si>
  <si>
    <t>58C</t>
  </si>
  <si>
    <t>Hurunui Hut to Hurunui No. 3 Hut</t>
  </si>
  <si>
    <t>58D</t>
  </si>
  <si>
    <t>Hurunui No. 3 Hut to Locke Stream Hut</t>
  </si>
  <si>
    <t>58E</t>
  </si>
  <si>
    <t>Locke Stream Hut to Morrison Footbridge</t>
  </si>
  <si>
    <t>58F</t>
  </si>
  <si>
    <t>Morrison Footbridge to Goat Pass Hut</t>
  </si>
  <si>
    <t>58G</t>
  </si>
  <si>
    <t>Goat Pass Hut to SH73 Bealey River</t>
  </si>
  <si>
    <t>8km to Arthur's Pass</t>
  </si>
  <si>
    <t>Arthur's Pass to Rakaia River</t>
  </si>
  <si>
    <t>59A</t>
  </si>
  <si>
    <t>Klondyke Track</t>
  </si>
  <si>
    <t>59B</t>
  </si>
  <si>
    <t>Cora Lynn Carpark to Hamilton Hut</t>
  </si>
  <si>
    <t>Hamilton Hut is approx. 500m off trail</t>
  </si>
  <si>
    <t>59C</t>
  </si>
  <si>
    <t>Hamilton Hut to Harper Village</t>
  </si>
  <si>
    <t>59D</t>
  </si>
  <si>
    <t>Harper Village to Lake Coleridge Station</t>
  </si>
  <si>
    <t>59E</t>
  </si>
  <si>
    <t>Lake Hill Track</t>
  </si>
  <si>
    <t>59F</t>
  </si>
  <si>
    <t>Coleridge Intake Road to Coleridge Road</t>
  </si>
  <si>
    <t>59G</t>
  </si>
  <si>
    <t>RAKAIA HAZARD ZONE</t>
  </si>
  <si>
    <t>Nearest Resupply Town is Methven (40.5km)</t>
  </si>
  <si>
    <t>Rakaia River to Rangitata River</t>
  </si>
  <si>
    <t>60A</t>
  </si>
  <si>
    <t>Glenrock Stream to Comyns Hut</t>
  </si>
  <si>
    <t>60B</t>
  </si>
  <si>
    <t>Comyns Hut to Double Hut Junction</t>
  </si>
  <si>
    <t>Double Hut is approx. 1km off trail</t>
  </si>
  <si>
    <t>60C</t>
  </si>
  <si>
    <t>Double Hut Junction to Hakatere Heron Road</t>
  </si>
  <si>
    <t>60D</t>
  </si>
  <si>
    <t>Hakatere Heron Road</t>
  </si>
  <si>
    <t>60E</t>
  </si>
  <si>
    <t>Clearwater Track</t>
  </si>
  <si>
    <t>RANGITATA HAZARD ZONE</t>
  </si>
  <si>
    <t>Resupply Town is Geraldine (90km)</t>
  </si>
  <si>
    <t>Two Thumb Track</t>
  </si>
  <si>
    <t>61A</t>
  </si>
  <si>
    <t>Bush Stream to Crooked Spur Hut</t>
  </si>
  <si>
    <t>61B</t>
  </si>
  <si>
    <t>Crooked Spur Hut to Stone Hut</t>
  </si>
  <si>
    <t>61C</t>
  </si>
  <si>
    <t>Stone Hut to Royal Hut</t>
  </si>
  <si>
    <t>61D</t>
  </si>
  <si>
    <t>Royal Hut to Camp Stream Hut</t>
  </si>
  <si>
    <t>61E</t>
  </si>
  <si>
    <t>Camp Stream Hut to Boundary Stream Carpark</t>
  </si>
  <si>
    <t>61F</t>
  </si>
  <si>
    <t>Boundary Stream Carpark to Tekapo</t>
  </si>
  <si>
    <t>Resupply and Accom. In Tekapo</t>
  </si>
  <si>
    <t>Tekapo to Lake Ohau</t>
  </si>
  <si>
    <t>62A</t>
  </si>
  <si>
    <t>Tekapo Canal</t>
  </si>
  <si>
    <t>62B</t>
  </si>
  <si>
    <t>The Pines to Twizel</t>
  </si>
  <si>
    <t>Resupply and Accom. In Twizel</t>
  </si>
  <si>
    <t>62C</t>
  </si>
  <si>
    <t>Lake Ohau Track</t>
  </si>
  <si>
    <t>DOC campground at Lake Middleton (2491.6km)</t>
  </si>
  <si>
    <t>East Ahuriri Track</t>
  </si>
  <si>
    <t>No DOC huts or campsites in this section.</t>
  </si>
  <si>
    <t>OTAGO</t>
  </si>
  <si>
    <t>Breast Hill Track</t>
  </si>
  <si>
    <t>64A</t>
  </si>
  <si>
    <t>Birchwood Carpark to Top Timaru Hut</t>
  </si>
  <si>
    <t>64B</t>
  </si>
  <si>
    <t>Top Timaru Hut to Timaru River Junction</t>
  </si>
  <si>
    <t>64C</t>
  </si>
  <si>
    <t>Timaru River Junction to Stodys Hut</t>
  </si>
  <si>
    <t>64D</t>
  </si>
  <si>
    <t>Stodys Hut to Pakituhi Hut</t>
  </si>
  <si>
    <t>Hut is about 200m down a side trail</t>
  </si>
  <si>
    <t>64E</t>
  </si>
  <si>
    <t>Pakituhi Hut to Gladstone Reserve</t>
  </si>
  <si>
    <t>Accom. Available in Hawea</t>
  </si>
  <si>
    <t>Gladstone to Wanaka</t>
  </si>
  <si>
    <t>65A</t>
  </si>
  <si>
    <t>Gladstone Track</t>
  </si>
  <si>
    <t>65B</t>
  </si>
  <si>
    <t>Hawea River Track</t>
  </si>
  <si>
    <t>65C</t>
  </si>
  <si>
    <t>Outlet Track</t>
  </si>
  <si>
    <t>Accom. And resupply in Wanaka</t>
  </si>
  <si>
    <t>Glendhu Bay Track</t>
  </si>
  <si>
    <t>Accom. At Glendhu Lakeside Holiday Park</t>
  </si>
  <si>
    <t>Motatapu Alpine Track</t>
  </si>
  <si>
    <t>67A</t>
  </si>
  <si>
    <t>Glendhu Bay to Fern Burn Carpark</t>
  </si>
  <si>
    <t>67B</t>
  </si>
  <si>
    <t>Fern Burn Carpark to Fern Burn Hut</t>
  </si>
  <si>
    <t>67C</t>
  </si>
  <si>
    <t>Fern Burn Hut to Highland Creek Hut</t>
  </si>
  <si>
    <t>67D</t>
  </si>
  <si>
    <t>Highland Creek Hut to Roses Hut</t>
  </si>
  <si>
    <t>67E</t>
  </si>
  <si>
    <t>Roses Hut to Macetown</t>
  </si>
  <si>
    <t>67F</t>
  </si>
  <si>
    <t>Big Hill Track</t>
  </si>
  <si>
    <t>Wakatipu Track</t>
  </si>
  <si>
    <t>WAKATIPU HAZARD ZONE</t>
  </si>
  <si>
    <t>Resupply and Accom in Queenstown</t>
  </si>
  <si>
    <t>Mavora Walkway</t>
  </si>
  <si>
    <t>69A</t>
  </si>
  <si>
    <t>Greenstone Road End to Greenstone Hut</t>
  </si>
  <si>
    <t>69B</t>
  </si>
  <si>
    <t>Greenstone Hut to Taipo Hut</t>
  </si>
  <si>
    <t>69C</t>
  </si>
  <si>
    <t>Taipo Hut to Boundary Hut</t>
  </si>
  <si>
    <t>69D</t>
  </si>
  <si>
    <t>Boundary Hut to Careys Hut</t>
  </si>
  <si>
    <t>69E</t>
  </si>
  <si>
    <t>Careys Hut to Mavora Camping Area</t>
  </si>
  <si>
    <t>SOUTHLAND</t>
  </si>
  <si>
    <t>Mararoa River Track</t>
  </si>
  <si>
    <t>South Mavora Lake Walking Track</t>
  </si>
  <si>
    <t>Lake Mavora to Kiwi Burn</t>
  </si>
  <si>
    <t>Kiwi Burn Hut is 1.5km off trail</t>
  </si>
  <si>
    <t>Mavora Lakes Road to SH94</t>
  </si>
  <si>
    <t>Hitch here to Resupply in Te Anau (33km)</t>
  </si>
  <si>
    <t>Takitimu Track</t>
  </si>
  <si>
    <t>SH94 to Lower Princhester Hut</t>
  </si>
  <si>
    <t>Lower Princhester Hut to Aparima Hut</t>
  </si>
  <si>
    <t>Aparima Hut to Lower Wairaki Hut</t>
  </si>
  <si>
    <t>Lower Wairaki Hut to Telford Campsite</t>
  </si>
  <si>
    <t>Telford Campsite to Struan Flat Road</t>
  </si>
  <si>
    <t>Birchwood to Merrivale</t>
  </si>
  <si>
    <t>Woodlaw Track</t>
  </si>
  <si>
    <t>Woodlaw Track to Island Bush Track</t>
  </si>
  <si>
    <t>Island Bush Track</t>
  </si>
  <si>
    <t>Island Bush Track to Merrivale</t>
  </si>
  <si>
    <t>Longwood Forest Track</t>
  </si>
  <si>
    <t>Merrivale to Merrivale Road End</t>
  </si>
  <si>
    <t>Merrivale Road End to Bald Hill</t>
  </si>
  <si>
    <t>Bald Hill to Martins Hut</t>
  </si>
  <si>
    <t>Martins Hut to Long Hilly Track</t>
  </si>
  <si>
    <t>Turnbull's Hut at 2922km - last hut on Te Araroa</t>
  </si>
  <si>
    <t>Long Hilly Track</t>
  </si>
  <si>
    <t>Round Hill to Colac Bay</t>
  </si>
  <si>
    <t>Tihaka Beach Track</t>
  </si>
  <si>
    <t>Oreti Beach Track</t>
  </si>
  <si>
    <t>Accom. And Final Resupply in Invercargill</t>
  </si>
  <si>
    <t>Invercargill to Bluff</t>
  </si>
  <si>
    <t>CAPE REINGA TO BLUFF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</si>
</sst>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1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9" fontId="2" fillId="0" borderId="0" xfId="1" applyFont="1" applyAlignment="1">
      <alignment vertical="center"/>
    </xf>
    <xf numFmtId="0" fontId="2" fillId="0" borderId="0" xfId="1" applyNumberFormat="1" applyFont="1" applyFill="1" applyAlignment="1">
      <alignment horizontal="center" vertical="center"/>
    </xf>
    <xf numFmtId="9" fontId="1" fillId="0" borderId="0" xfId="1" applyFont="1" applyAlignment="1">
      <alignment vertical="center"/>
    </xf>
    <xf numFmtId="0" fontId="1" fillId="0" borderId="0" xfId="1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1" fontId="6" fillId="0" borderId="1" xfId="0" applyNumberFormat="1" applyFont="1" applyBorder="1" applyAlignment="1">
      <alignment horizontal="right" vertical="center"/>
    </xf>
    <xf numFmtId="1" fontId="6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B1376-9896-408E-A24F-62FA8E754A72}">
  <dimension ref="A3:K309"/>
  <sheetViews>
    <sheetView tabSelected="1" workbookViewId="0">
      <selection activeCell="J7" sqref="J7"/>
    </sheetView>
  </sheetViews>
  <sheetFormatPr defaultColWidth="8.7109375" defaultRowHeight="15" x14ac:dyDescent="0.25"/>
  <cols>
    <col min="1" max="1" width="9.28515625" style="4" customWidth="1"/>
    <col min="2" max="2" width="8.7109375" style="4"/>
    <col min="3" max="3" width="8.7109375" style="12"/>
    <col min="4" max="4" width="40.140625" style="4" customWidth="1"/>
    <col min="5" max="6" width="9.7109375" style="13" customWidth="1"/>
    <col min="7" max="7" width="12.140625" style="14" customWidth="1"/>
    <col min="8" max="8" width="12.28515625" style="4" customWidth="1"/>
    <col min="9" max="9" width="4.85546875" style="4" customWidth="1"/>
    <col min="10" max="10" width="53" style="4" customWidth="1"/>
    <col min="11" max="16384" width="8.7109375" style="4"/>
  </cols>
  <sheetData>
    <row r="3" spans="1:10" x14ac:dyDescent="0.25">
      <c r="A3" s="1" t="s">
        <v>0</v>
      </c>
      <c r="B3" s="1" t="s">
        <v>1</v>
      </c>
      <c r="C3" s="2"/>
      <c r="D3" s="1" t="s">
        <v>2</v>
      </c>
      <c r="E3" s="3" t="s">
        <v>3</v>
      </c>
      <c r="F3" s="3" t="s">
        <v>4</v>
      </c>
      <c r="G3" s="3" t="s">
        <v>5</v>
      </c>
      <c r="H3" s="1" t="s">
        <v>6</v>
      </c>
      <c r="I3" s="1"/>
      <c r="J3" s="2" t="s">
        <v>7</v>
      </c>
    </row>
    <row r="4" spans="1:10" s="10" customFormat="1" ht="18.75" x14ac:dyDescent="0.25">
      <c r="A4" s="5" t="s">
        <v>8</v>
      </c>
      <c r="B4" s="6"/>
      <c r="C4" s="7"/>
      <c r="D4" s="5"/>
      <c r="E4" s="8">
        <v>0</v>
      </c>
      <c r="F4" s="8">
        <v>451</v>
      </c>
      <c r="G4" s="9">
        <f>F4-E4</f>
        <v>451</v>
      </c>
      <c r="H4" s="6"/>
      <c r="I4" s="6"/>
    </row>
    <row r="5" spans="1:10" x14ac:dyDescent="0.25">
      <c r="A5" s="1"/>
      <c r="B5" s="1">
        <v>1</v>
      </c>
      <c r="C5" s="2">
        <v>1</v>
      </c>
      <c r="D5" s="1" t="s">
        <v>9</v>
      </c>
      <c r="E5" s="3">
        <v>0</v>
      </c>
      <c r="F5" s="3">
        <v>101</v>
      </c>
      <c r="G5" s="11">
        <f>F5-E5</f>
        <v>101</v>
      </c>
      <c r="H5" s="1">
        <f>SUM(H6:H10)</f>
        <v>5</v>
      </c>
      <c r="I5" s="1"/>
    </row>
    <row r="6" spans="1:10" ht="45" x14ac:dyDescent="0.25">
      <c r="C6" s="12" t="s">
        <v>10</v>
      </c>
      <c r="D6" s="4" t="s">
        <v>11</v>
      </c>
      <c r="E6" s="13">
        <v>0</v>
      </c>
      <c r="F6" s="13">
        <v>12</v>
      </c>
      <c r="G6" s="14">
        <f t="shared" ref="G6:G50" si="0">F6-E6</f>
        <v>12</v>
      </c>
      <c r="H6" s="4">
        <v>1</v>
      </c>
      <c r="J6" s="15" t="s">
        <v>12</v>
      </c>
    </row>
    <row r="7" spans="1:10" ht="29.25" customHeight="1" x14ac:dyDescent="0.25">
      <c r="C7" s="12" t="s">
        <v>13</v>
      </c>
      <c r="D7" s="4" t="s">
        <v>14</v>
      </c>
      <c r="E7" s="13">
        <v>12</v>
      </c>
      <c r="F7" s="13">
        <v>40</v>
      </c>
      <c r="G7" s="14">
        <f t="shared" si="0"/>
        <v>28</v>
      </c>
      <c r="H7" s="4">
        <v>1</v>
      </c>
      <c r="J7" s="15" t="s">
        <v>15</v>
      </c>
    </row>
    <row r="8" spans="1:10" x14ac:dyDescent="0.25">
      <c r="C8" s="12" t="s">
        <v>16</v>
      </c>
      <c r="D8" s="4" t="s">
        <v>17</v>
      </c>
      <c r="E8" s="13">
        <v>40</v>
      </c>
      <c r="F8" s="13">
        <v>70</v>
      </c>
      <c r="G8" s="14">
        <f t="shared" si="0"/>
        <v>30</v>
      </c>
      <c r="H8" s="4">
        <v>1</v>
      </c>
      <c r="J8" s="4" t="s">
        <v>18</v>
      </c>
    </row>
    <row r="9" spans="1:10" x14ac:dyDescent="0.25">
      <c r="C9" s="12" t="s">
        <v>19</v>
      </c>
      <c r="D9" s="4" t="s">
        <v>20</v>
      </c>
      <c r="E9" s="13">
        <v>70</v>
      </c>
      <c r="F9" s="13">
        <v>87</v>
      </c>
      <c r="G9" s="14">
        <f t="shared" si="0"/>
        <v>17</v>
      </c>
      <c r="H9" s="4">
        <v>1</v>
      </c>
      <c r="J9" s="4" t="s">
        <v>21</v>
      </c>
    </row>
    <row r="10" spans="1:10" x14ac:dyDescent="0.25">
      <c r="C10" s="12" t="s">
        <v>22</v>
      </c>
      <c r="D10" s="4" t="s">
        <v>23</v>
      </c>
      <c r="E10" s="13">
        <v>87</v>
      </c>
      <c r="F10" s="13">
        <v>101</v>
      </c>
      <c r="G10" s="14">
        <f t="shared" si="0"/>
        <v>14</v>
      </c>
      <c r="H10" s="4">
        <v>1</v>
      </c>
      <c r="J10" s="4" t="s">
        <v>24</v>
      </c>
    </row>
    <row r="11" spans="1:10" x14ac:dyDescent="0.25">
      <c r="A11" s="1"/>
      <c r="B11" s="1">
        <v>2</v>
      </c>
      <c r="C11" s="2">
        <v>2</v>
      </c>
      <c r="D11" s="1" t="s">
        <v>25</v>
      </c>
      <c r="E11" s="3">
        <v>101</v>
      </c>
      <c r="F11" s="3">
        <v>198</v>
      </c>
      <c r="G11" s="11">
        <f t="shared" si="0"/>
        <v>97</v>
      </c>
      <c r="H11" s="1">
        <f>SUM(H12:H16)</f>
        <v>3.9</v>
      </c>
      <c r="I11" s="1"/>
    </row>
    <row r="12" spans="1:10" x14ac:dyDescent="0.25">
      <c r="C12" s="12" t="s">
        <v>26</v>
      </c>
      <c r="D12" s="4" t="s">
        <v>27</v>
      </c>
      <c r="E12" s="13">
        <v>101</v>
      </c>
      <c r="F12" s="13">
        <v>115</v>
      </c>
      <c r="G12" s="14">
        <f t="shared" si="0"/>
        <v>14</v>
      </c>
      <c r="H12" s="4">
        <v>0.4</v>
      </c>
      <c r="J12" s="4" t="s">
        <v>28</v>
      </c>
    </row>
    <row r="13" spans="1:10" x14ac:dyDescent="0.25">
      <c r="C13" s="12" t="s">
        <v>29</v>
      </c>
      <c r="D13" s="4" t="s">
        <v>30</v>
      </c>
      <c r="E13" s="13">
        <v>115</v>
      </c>
      <c r="F13" s="13">
        <v>132.5</v>
      </c>
      <c r="G13" s="14">
        <f t="shared" si="0"/>
        <v>17.5</v>
      </c>
      <c r="H13" s="4">
        <v>0.5</v>
      </c>
      <c r="J13" s="4" t="s">
        <v>31</v>
      </c>
    </row>
    <row r="14" spans="1:10" x14ac:dyDescent="0.25">
      <c r="C14" s="12" t="s">
        <v>32</v>
      </c>
      <c r="D14" s="4" t="s">
        <v>33</v>
      </c>
      <c r="E14" s="13">
        <v>132.5</v>
      </c>
      <c r="F14" s="13">
        <v>153</v>
      </c>
      <c r="G14" s="14">
        <f t="shared" si="0"/>
        <v>20.5</v>
      </c>
      <c r="H14" s="4">
        <v>1</v>
      </c>
      <c r="J14" s="4" t="s">
        <v>34</v>
      </c>
    </row>
    <row r="15" spans="1:10" x14ac:dyDescent="0.25">
      <c r="C15" s="12" t="s">
        <v>35</v>
      </c>
      <c r="D15" s="4" t="s">
        <v>36</v>
      </c>
      <c r="E15" s="13">
        <v>153</v>
      </c>
      <c r="F15" s="13">
        <v>168</v>
      </c>
      <c r="G15" s="14">
        <f t="shared" si="0"/>
        <v>15</v>
      </c>
      <c r="H15" s="4">
        <v>0.9</v>
      </c>
    </row>
    <row r="16" spans="1:10" x14ac:dyDescent="0.25">
      <c r="C16" s="12" t="s">
        <v>37</v>
      </c>
      <c r="D16" s="4" t="s">
        <v>38</v>
      </c>
      <c r="E16" s="13">
        <v>168</v>
      </c>
      <c r="F16" s="13">
        <v>198</v>
      </c>
      <c r="G16" s="14">
        <f t="shared" si="0"/>
        <v>30</v>
      </c>
      <c r="H16" s="4">
        <v>1.1000000000000001</v>
      </c>
      <c r="J16" s="4" t="s">
        <v>39</v>
      </c>
    </row>
    <row r="17" spans="1:10" x14ac:dyDescent="0.25">
      <c r="A17" s="1"/>
      <c r="B17" s="1">
        <v>3</v>
      </c>
      <c r="C17" s="2">
        <v>3</v>
      </c>
      <c r="D17" s="1" t="s">
        <v>40</v>
      </c>
      <c r="E17" s="3">
        <v>198</v>
      </c>
      <c r="F17" s="3">
        <v>226</v>
      </c>
      <c r="G17" s="11">
        <f t="shared" si="0"/>
        <v>28</v>
      </c>
      <c r="H17" s="1">
        <f>SUM(H18:H22)</f>
        <v>0.8</v>
      </c>
      <c r="I17" s="1"/>
    </row>
    <row r="18" spans="1:10" x14ac:dyDescent="0.25">
      <c r="C18" s="12" t="s">
        <v>41</v>
      </c>
      <c r="D18" s="4" t="s">
        <v>42</v>
      </c>
      <c r="E18" s="13">
        <v>198</v>
      </c>
      <c r="F18" s="13">
        <v>202.6</v>
      </c>
      <c r="G18" s="14">
        <f t="shared" si="0"/>
        <v>4.5999999999999943</v>
      </c>
      <c r="H18" s="4">
        <v>0.1</v>
      </c>
    </row>
    <row r="19" spans="1:10" x14ac:dyDescent="0.25">
      <c r="C19" s="12" t="s">
        <v>43</v>
      </c>
      <c r="D19" s="4" t="s">
        <v>44</v>
      </c>
      <c r="E19" s="13">
        <v>202.6</v>
      </c>
      <c r="F19" s="13">
        <v>205.3</v>
      </c>
      <c r="G19" s="14">
        <f t="shared" si="0"/>
        <v>2.7000000000000171</v>
      </c>
      <c r="H19" s="4">
        <v>0.1</v>
      </c>
    </row>
    <row r="20" spans="1:10" x14ac:dyDescent="0.25">
      <c r="C20" s="12" t="s">
        <v>45</v>
      </c>
      <c r="D20" s="4" t="s">
        <v>46</v>
      </c>
      <c r="E20" s="13">
        <v>205.3</v>
      </c>
      <c r="F20" s="13">
        <v>211.5</v>
      </c>
      <c r="G20" s="14">
        <f t="shared" si="0"/>
        <v>6.1999999999999886</v>
      </c>
      <c r="H20" s="4">
        <v>0.2</v>
      </c>
    </row>
    <row r="21" spans="1:10" x14ac:dyDescent="0.25">
      <c r="C21" s="12" t="s">
        <v>47</v>
      </c>
      <c r="D21" s="4" t="s">
        <v>48</v>
      </c>
      <c r="E21" s="13">
        <v>211.5</v>
      </c>
      <c r="F21" s="13">
        <v>218.6</v>
      </c>
      <c r="G21" s="14">
        <f t="shared" si="0"/>
        <v>7.0999999999999943</v>
      </c>
      <c r="H21" s="4">
        <v>0.2</v>
      </c>
    </row>
    <row r="22" spans="1:10" x14ac:dyDescent="0.25">
      <c r="C22" s="12" t="s">
        <v>49</v>
      </c>
      <c r="D22" s="4" t="s">
        <v>50</v>
      </c>
      <c r="E22" s="13">
        <v>218.6</v>
      </c>
      <c r="F22" s="13">
        <v>226</v>
      </c>
      <c r="G22" s="14">
        <f t="shared" si="0"/>
        <v>7.4000000000000057</v>
      </c>
      <c r="H22" s="4">
        <v>0.2</v>
      </c>
      <c r="J22" s="4" t="s">
        <v>51</v>
      </c>
    </row>
    <row r="23" spans="1:10" x14ac:dyDescent="0.25">
      <c r="A23" s="1"/>
      <c r="B23" s="1">
        <v>4</v>
      </c>
      <c r="C23" s="2">
        <v>4</v>
      </c>
      <c r="D23" s="1" t="s">
        <v>52</v>
      </c>
      <c r="E23" s="3">
        <v>226</v>
      </c>
      <c r="F23" s="3">
        <v>249</v>
      </c>
      <c r="G23" s="11">
        <f t="shared" si="0"/>
        <v>23</v>
      </c>
      <c r="H23" s="1">
        <f>SUM(H24:H26)</f>
        <v>1</v>
      </c>
      <c r="I23" s="1"/>
    </row>
    <row r="24" spans="1:10" x14ac:dyDescent="0.25">
      <c r="C24" s="12" t="s">
        <v>53</v>
      </c>
      <c r="D24" s="4" t="s">
        <v>54</v>
      </c>
      <c r="E24" s="13">
        <v>226</v>
      </c>
      <c r="F24" s="13">
        <v>227.5</v>
      </c>
      <c r="G24" s="14">
        <f t="shared" si="0"/>
        <v>1.5</v>
      </c>
      <c r="H24" s="4">
        <v>0.05</v>
      </c>
    </row>
    <row r="25" spans="1:10" x14ac:dyDescent="0.25">
      <c r="C25" s="12" t="s">
        <v>55</v>
      </c>
      <c r="D25" s="4" t="s">
        <v>56</v>
      </c>
      <c r="E25" s="13">
        <v>227.5</v>
      </c>
      <c r="F25" s="13">
        <v>230</v>
      </c>
      <c r="G25" s="14">
        <f t="shared" si="0"/>
        <v>2.5</v>
      </c>
      <c r="H25" s="4">
        <v>0.05</v>
      </c>
    </row>
    <row r="26" spans="1:10" x14ac:dyDescent="0.25">
      <c r="C26" s="12" t="s">
        <v>57</v>
      </c>
      <c r="D26" s="4" t="s">
        <v>58</v>
      </c>
      <c r="E26" s="13">
        <v>230</v>
      </c>
      <c r="F26" s="13">
        <v>249</v>
      </c>
      <c r="G26" s="14">
        <f t="shared" si="0"/>
        <v>19</v>
      </c>
      <c r="H26" s="4">
        <v>0.9</v>
      </c>
      <c r="J26" s="4" t="s">
        <v>59</v>
      </c>
    </row>
    <row r="27" spans="1:10" x14ac:dyDescent="0.25">
      <c r="A27" s="1"/>
      <c r="B27" s="1">
        <v>5</v>
      </c>
      <c r="C27" s="2">
        <v>5</v>
      </c>
      <c r="D27" s="1" t="s">
        <v>60</v>
      </c>
      <c r="E27" s="3">
        <v>249</v>
      </c>
      <c r="F27" s="3">
        <v>291</v>
      </c>
      <c r="G27" s="11">
        <f>F27-E27</f>
        <v>42</v>
      </c>
      <c r="H27" s="1">
        <f>SUM(H28:H31)</f>
        <v>1.2000000000000002</v>
      </c>
      <c r="I27" s="1"/>
    </row>
    <row r="28" spans="1:10" x14ac:dyDescent="0.25">
      <c r="C28" s="12" t="s">
        <v>61</v>
      </c>
      <c r="D28" s="4" t="s">
        <v>62</v>
      </c>
      <c r="E28" s="13">
        <v>249</v>
      </c>
      <c r="F28" s="13">
        <v>256</v>
      </c>
      <c r="G28" s="14">
        <f t="shared" si="0"/>
        <v>7</v>
      </c>
      <c r="H28" s="4">
        <v>0.2</v>
      </c>
      <c r="J28" s="44" t="s">
        <v>63</v>
      </c>
    </row>
    <row r="29" spans="1:10" x14ac:dyDescent="0.25">
      <c r="C29" s="12" t="s">
        <v>64</v>
      </c>
      <c r="D29" s="4" t="s">
        <v>65</v>
      </c>
      <c r="E29" s="13">
        <v>256</v>
      </c>
      <c r="F29" s="13">
        <v>266.7</v>
      </c>
      <c r="G29" s="14">
        <f t="shared" si="0"/>
        <v>10.699999999999989</v>
      </c>
      <c r="H29" s="4">
        <v>0.4</v>
      </c>
      <c r="J29" s="45"/>
    </row>
    <row r="30" spans="1:10" x14ac:dyDescent="0.25">
      <c r="C30" s="12" t="s">
        <v>66</v>
      </c>
      <c r="D30" s="4" t="s">
        <v>67</v>
      </c>
      <c r="E30" s="13">
        <v>266.7</v>
      </c>
      <c r="F30" s="13">
        <v>272.5</v>
      </c>
      <c r="G30" s="14">
        <f t="shared" si="0"/>
        <v>5.8000000000000114</v>
      </c>
      <c r="H30" s="4">
        <v>0.1</v>
      </c>
      <c r="J30" s="45"/>
    </row>
    <row r="31" spans="1:10" x14ac:dyDescent="0.25">
      <c r="C31" s="12" t="s">
        <v>68</v>
      </c>
      <c r="D31" s="4" t="s">
        <v>69</v>
      </c>
      <c r="E31" s="13">
        <v>272.5</v>
      </c>
      <c r="F31" s="13">
        <v>291</v>
      </c>
      <c r="G31" s="14">
        <f t="shared" si="0"/>
        <v>18.5</v>
      </c>
      <c r="H31" s="4">
        <v>0.5</v>
      </c>
      <c r="J31" s="4" t="s">
        <v>70</v>
      </c>
    </row>
    <row r="32" spans="1:10" x14ac:dyDescent="0.25">
      <c r="A32" s="1"/>
      <c r="B32" s="1">
        <v>6</v>
      </c>
      <c r="C32" s="2">
        <v>6</v>
      </c>
      <c r="D32" s="1" t="s">
        <v>71</v>
      </c>
      <c r="E32" s="3">
        <v>291</v>
      </c>
      <c r="F32" s="3">
        <v>398</v>
      </c>
      <c r="G32" s="11">
        <f t="shared" si="0"/>
        <v>107</v>
      </c>
      <c r="H32" s="1">
        <f>SUM(H33:H44)</f>
        <v>4.1000000000000005</v>
      </c>
      <c r="I32" s="1"/>
      <c r="J32" s="4" t="s">
        <v>72</v>
      </c>
    </row>
    <row r="33" spans="1:10" x14ac:dyDescent="0.25">
      <c r="C33" s="12" t="s">
        <v>73</v>
      </c>
      <c r="D33" s="4" t="s">
        <v>74</v>
      </c>
      <c r="E33" s="13">
        <v>291</v>
      </c>
      <c r="F33" s="13">
        <v>304.3</v>
      </c>
      <c r="G33" s="14">
        <f t="shared" si="0"/>
        <v>13.300000000000011</v>
      </c>
      <c r="H33" s="4">
        <v>0.8</v>
      </c>
    </row>
    <row r="34" spans="1:10" x14ac:dyDescent="0.25">
      <c r="C34" s="12" t="s">
        <v>75</v>
      </c>
      <c r="D34" s="4" t="s">
        <v>76</v>
      </c>
      <c r="E34" s="13">
        <v>304.3</v>
      </c>
      <c r="F34" s="13">
        <v>313</v>
      </c>
      <c r="G34" s="14">
        <f t="shared" si="0"/>
        <v>8.6999999999999886</v>
      </c>
      <c r="H34" s="4">
        <v>0.4</v>
      </c>
    </row>
    <row r="35" spans="1:10" x14ac:dyDescent="0.25">
      <c r="C35" s="12" t="s">
        <v>77</v>
      </c>
      <c r="D35" s="4" t="s">
        <v>78</v>
      </c>
      <c r="E35" s="13">
        <v>313</v>
      </c>
      <c r="F35" s="13">
        <v>325</v>
      </c>
      <c r="G35" s="14">
        <f t="shared" si="0"/>
        <v>12</v>
      </c>
      <c r="H35" s="4">
        <v>0.4</v>
      </c>
    </row>
    <row r="36" spans="1:10" x14ac:dyDescent="0.25">
      <c r="C36" s="12" t="s">
        <v>79</v>
      </c>
      <c r="D36" s="4" t="s">
        <v>80</v>
      </c>
      <c r="E36" s="13">
        <v>325</v>
      </c>
      <c r="F36" s="13">
        <v>335</v>
      </c>
      <c r="G36" s="14">
        <f t="shared" si="0"/>
        <v>10</v>
      </c>
      <c r="H36" s="4">
        <v>0.3</v>
      </c>
      <c r="J36" s="4" t="s">
        <v>81</v>
      </c>
    </row>
    <row r="37" spans="1:10" ht="45" x14ac:dyDescent="0.25">
      <c r="C37" s="12" t="s">
        <v>82</v>
      </c>
      <c r="D37" s="4" t="s">
        <v>83</v>
      </c>
      <c r="E37" s="13">
        <v>335</v>
      </c>
      <c r="F37" s="13">
        <v>351</v>
      </c>
      <c r="G37" s="14">
        <f t="shared" si="0"/>
        <v>16</v>
      </c>
      <c r="H37" s="4">
        <v>0.5</v>
      </c>
      <c r="J37" s="15" t="s">
        <v>84</v>
      </c>
    </row>
    <row r="38" spans="1:10" ht="45" x14ac:dyDescent="0.25">
      <c r="C38" s="12" t="s">
        <v>85</v>
      </c>
      <c r="D38" s="4" t="s">
        <v>86</v>
      </c>
      <c r="E38" s="13">
        <v>351</v>
      </c>
      <c r="F38" s="13">
        <v>359.7</v>
      </c>
      <c r="G38" s="14">
        <f t="shared" si="0"/>
        <v>8.6999999999999886</v>
      </c>
      <c r="H38" s="4">
        <v>0.3</v>
      </c>
      <c r="J38" s="15" t="s">
        <v>87</v>
      </c>
    </row>
    <row r="39" spans="1:10" x14ac:dyDescent="0.25">
      <c r="C39" s="12" t="s">
        <v>88</v>
      </c>
      <c r="D39" s="4" t="s">
        <v>89</v>
      </c>
      <c r="E39" s="13">
        <v>359.7</v>
      </c>
      <c r="F39" s="13">
        <v>365.5</v>
      </c>
      <c r="G39" s="14">
        <f t="shared" si="0"/>
        <v>5.8000000000000114</v>
      </c>
      <c r="H39" s="4">
        <v>0.2</v>
      </c>
    </row>
    <row r="40" spans="1:10" x14ac:dyDescent="0.25">
      <c r="C40" s="12" t="s">
        <v>90</v>
      </c>
      <c r="D40" s="4" t="s">
        <v>91</v>
      </c>
      <c r="E40" s="13">
        <v>365.5</v>
      </c>
      <c r="F40" s="13">
        <v>373.5</v>
      </c>
      <c r="G40" s="14">
        <f t="shared" si="0"/>
        <v>8</v>
      </c>
      <c r="H40" s="4">
        <v>0.2</v>
      </c>
      <c r="J40" s="4" t="s">
        <v>92</v>
      </c>
    </row>
    <row r="41" spans="1:10" x14ac:dyDescent="0.25">
      <c r="C41" s="12" t="s">
        <v>93</v>
      </c>
      <c r="D41" s="4" t="s">
        <v>94</v>
      </c>
      <c r="E41" s="13">
        <v>373.5</v>
      </c>
      <c r="F41" s="13">
        <v>377</v>
      </c>
      <c r="G41" s="14">
        <f t="shared" si="0"/>
        <v>3.5</v>
      </c>
      <c r="H41" s="4">
        <v>0.15</v>
      </c>
    </row>
    <row r="42" spans="1:10" ht="30" x14ac:dyDescent="0.25">
      <c r="C42" s="12" t="s">
        <v>95</v>
      </c>
      <c r="D42" s="4" t="s">
        <v>96</v>
      </c>
      <c r="E42" s="13">
        <v>377</v>
      </c>
      <c r="F42" s="13">
        <v>383.7</v>
      </c>
      <c r="G42" s="14">
        <f t="shared" si="0"/>
        <v>6.6999999999999886</v>
      </c>
      <c r="H42" s="4">
        <v>0.15</v>
      </c>
      <c r="J42" s="15" t="s">
        <v>97</v>
      </c>
    </row>
    <row r="43" spans="1:10" x14ac:dyDescent="0.25">
      <c r="C43" s="12" t="s">
        <v>98</v>
      </c>
      <c r="D43" s="4" t="s">
        <v>99</v>
      </c>
      <c r="E43" s="13">
        <v>383.7</v>
      </c>
      <c r="F43" s="13">
        <v>391</v>
      </c>
      <c r="G43" s="14">
        <f t="shared" si="0"/>
        <v>7.3000000000000114</v>
      </c>
      <c r="H43" s="4">
        <v>0.5</v>
      </c>
    </row>
    <row r="44" spans="1:10" ht="45" x14ac:dyDescent="0.25">
      <c r="C44" s="12" t="s">
        <v>100</v>
      </c>
      <c r="D44" s="4" t="s">
        <v>101</v>
      </c>
      <c r="E44" s="13">
        <v>391</v>
      </c>
      <c r="F44" s="13">
        <v>398</v>
      </c>
      <c r="G44" s="14">
        <f t="shared" si="0"/>
        <v>7</v>
      </c>
      <c r="H44" s="4">
        <v>0.2</v>
      </c>
      <c r="J44" s="15" t="s">
        <v>102</v>
      </c>
    </row>
    <row r="45" spans="1:10" x14ac:dyDescent="0.25">
      <c r="A45" s="1"/>
      <c r="B45" s="1">
        <v>7</v>
      </c>
      <c r="C45" s="2">
        <v>7</v>
      </c>
      <c r="D45" s="1" t="s">
        <v>103</v>
      </c>
      <c r="E45" s="3">
        <v>398</v>
      </c>
      <c r="F45" s="3">
        <v>451</v>
      </c>
      <c r="G45" s="11">
        <f>F45-E45</f>
        <v>53</v>
      </c>
      <c r="H45" s="1">
        <f>SUM(H46:H50)</f>
        <v>1.25</v>
      </c>
      <c r="I45" s="1"/>
    </row>
    <row r="46" spans="1:10" ht="30" x14ac:dyDescent="0.25">
      <c r="C46" s="12" t="s">
        <v>104</v>
      </c>
      <c r="D46" s="4" t="s">
        <v>105</v>
      </c>
      <c r="E46" s="13">
        <v>398</v>
      </c>
      <c r="F46" s="13">
        <v>409</v>
      </c>
      <c r="G46" s="14">
        <f t="shared" si="0"/>
        <v>11</v>
      </c>
      <c r="H46" s="4">
        <v>0.3</v>
      </c>
      <c r="J46" s="15" t="s">
        <v>106</v>
      </c>
    </row>
    <row r="47" spans="1:10" x14ac:dyDescent="0.25">
      <c r="D47" s="4" t="s">
        <v>107</v>
      </c>
      <c r="E47" s="13">
        <v>409</v>
      </c>
      <c r="F47" s="13">
        <v>419</v>
      </c>
      <c r="G47" s="14">
        <f t="shared" si="0"/>
        <v>10</v>
      </c>
      <c r="H47" s="4">
        <v>0.2</v>
      </c>
    </row>
    <row r="48" spans="1:10" x14ac:dyDescent="0.25">
      <c r="D48" s="4" t="s">
        <v>108</v>
      </c>
      <c r="E48" s="13">
        <v>419</v>
      </c>
      <c r="F48" s="13">
        <v>425.5</v>
      </c>
      <c r="G48" s="14">
        <f t="shared" si="0"/>
        <v>6.5</v>
      </c>
      <c r="H48" s="4">
        <v>0.15</v>
      </c>
    </row>
    <row r="49" spans="1:11" x14ac:dyDescent="0.25">
      <c r="C49" s="12" t="s">
        <v>109</v>
      </c>
      <c r="D49" s="4" t="s">
        <v>110</v>
      </c>
      <c r="E49" s="13">
        <v>425.5</v>
      </c>
      <c r="F49" s="13">
        <v>439</v>
      </c>
      <c r="G49" s="14">
        <f t="shared" si="0"/>
        <v>13.5</v>
      </c>
      <c r="H49" s="4">
        <v>0.3</v>
      </c>
    </row>
    <row r="50" spans="1:11" x14ac:dyDescent="0.25">
      <c r="C50" s="12" t="s">
        <v>111</v>
      </c>
      <c r="D50" s="4" t="s">
        <v>112</v>
      </c>
      <c r="E50" s="13">
        <v>439</v>
      </c>
      <c r="F50" s="13">
        <v>451</v>
      </c>
      <c r="G50" s="14">
        <f t="shared" si="0"/>
        <v>12</v>
      </c>
      <c r="H50" s="4">
        <v>0.3</v>
      </c>
      <c r="J50" s="4" t="s">
        <v>113</v>
      </c>
    </row>
    <row r="51" spans="1:11" ht="18.75" x14ac:dyDescent="0.25">
      <c r="A51" s="1"/>
      <c r="B51" s="1"/>
      <c r="C51" s="2"/>
      <c r="D51" s="1"/>
      <c r="E51" s="3"/>
      <c r="F51" s="16"/>
      <c r="G51" s="17">
        <f>SUM(G5,G11,G17,G23,G27,G32,G45)</f>
        <v>451</v>
      </c>
      <c r="H51" s="18">
        <f>SUM(H5,H11,H17,H23,H27,H32,H45)</f>
        <v>17.250000000000004</v>
      </c>
      <c r="I51" s="19">
        <f>G51/H51</f>
        <v>26.144927536231879</v>
      </c>
      <c r="J51" s="18" t="s">
        <v>114</v>
      </c>
      <c r="K51" s="18"/>
    </row>
    <row r="52" spans="1:11" s="10" customFormat="1" ht="18.75" x14ac:dyDescent="0.25">
      <c r="A52" s="5" t="s">
        <v>115</v>
      </c>
      <c r="B52" s="6"/>
      <c r="C52" s="7"/>
      <c r="D52" s="5"/>
      <c r="E52" s="8">
        <v>451</v>
      </c>
      <c r="F52" s="8">
        <v>695</v>
      </c>
      <c r="G52" s="9">
        <f>F52-E52</f>
        <v>244</v>
      </c>
      <c r="H52" s="5"/>
      <c r="I52" s="5"/>
      <c r="J52" s="20"/>
      <c r="K52" s="5"/>
    </row>
    <row r="53" spans="1:11" x14ac:dyDescent="0.25">
      <c r="A53" s="1"/>
      <c r="B53" s="1">
        <v>11</v>
      </c>
      <c r="C53" s="2">
        <v>11</v>
      </c>
      <c r="D53" s="1" t="s">
        <v>116</v>
      </c>
      <c r="E53" s="3">
        <v>451</v>
      </c>
      <c r="F53" s="3">
        <v>476</v>
      </c>
      <c r="G53" s="11">
        <f>F53-E53</f>
        <v>25</v>
      </c>
      <c r="H53" s="1">
        <f>SUM(H54:H55)</f>
        <v>1</v>
      </c>
      <c r="I53" s="1"/>
    </row>
    <row r="54" spans="1:11" x14ac:dyDescent="0.25">
      <c r="C54" s="12" t="s">
        <v>117</v>
      </c>
      <c r="D54" s="4" t="s">
        <v>118</v>
      </c>
      <c r="E54" s="13">
        <v>451</v>
      </c>
      <c r="F54" s="13">
        <v>461</v>
      </c>
      <c r="G54" s="14">
        <f t="shared" ref="G54:G76" si="1">F54-E54</f>
        <v>10</v>
      </c>
      <c r="H54" s="4">
        <v>0.4</v>
      </c>
    </row>
    <row r="55" spans="1:11" x14ac:dyDescent="0.25">
      <c r="C55" s="12" t="s">
        <v>119</v>
      </c>
      <c r="D55" s="4" t="s">
        <v>120</v>
      </c>
      <c r="E55" s="13">
        <v>461</v>
      </c>
      <c r="F55" s="13">
        <v>476</v>
      </c>
      <c r="G55" s="14">
        <f t="shared" si="1"/>
        <v>15</v>
      </c>
      <c r="H55" s="4">
        <v>0.6</v>
      </c>
      <c r="J55" s="4" t="s">
        <v>121</v>
      </c>
    </row>
    <row r="56" spans="1:11" x14ac:dyDescent="0.25">
      <c r="B56" s="1">
        <v>12</v>
      </c>
      <c r="C56" s="2">
        <v>12</v>
      </c>
      <c r="D56" s="1" t="s">
        <v>122</v>
      </c>
      <c r="E56" s="3">
        <v>476</v>
      </c>
      <c r="F56" s="3">
        <v>487</v>
      </c>
      <c r="G56" s="11">
        <f t="shared" si="1"/>
        <v>11</v>
      </c>
      <c r="H56" s="1">
        <v>0.5</v>
      </c>
      <c r="I56" s="1"/>
    </row>
    <row r="57" spans="1:11" x14ac:dyDescent="0.25">
      <c r="B57" s="1">
        <v>13</v>
      </c>
      <c r="C57" s="2">
        <v>13</v>
      </c>
      <c r="D57" s="1" t="s">
        <v>123</v>
      </c>
      <c r="E57" s="3">
        <v>487</v>
      </c>
      <c r="F57" s="3">
        <v>524</v>
      </c>
      <c r="G57" s="11">
        <f t="shared" si="1"/>
        <v>37</v>
      </c>
      <c r="H57" s="1">
        <f>SUM(H58:H60)</f>
        <v>1.3</v>
      </c>
      <c r="I57" s="1"/>
    </row>
    <row r="58" spans="1:11" x14ac:dyDescent="0.25">
      <c r="C58" s="12" t="s">
        <v>124</v>
      </c>
      <c r="D58" s="4" t="s">
        <v>125</v>
      </c>
      <c r="E58" s="13">
        <v>487</v>
      </c>
      <c r="F58" s="13">
        <v>502</v>
      </c>
      <c r="G58" s="14">
        <f t="shared" si="1"/>
        <v>15</v>
      </c>
      <c r="H58" s="4">
        <v>0.7</v>
      </c>
      <c r="J58" s="4" t="s">
        <v>126</v>
      </c>
    </row>
    <row r="59" spans="1:11" x14ac:dyDescent="0.25">
      <c r="C59" s="12" t="s">
        <v>127</v>
      </c>
      <c r="D59" s="4" t="s">
        <v>128</v>
      </c>
      <c r="E59" s="13">
        <v>502</v>
      </c>
      <c r="F59" s="13">
        <v>520</v>
      </c>
      <c r="G59" s="14">
        <f t="shared" si="1"/>
        <v>18</v>
      </c>
      <c r="H59" s="4">
        <v>0.5</v>
      </c>
      <c r="J59" s="4" t="s">
        <v>129</v>
      </c>
    </row>
    <row r="60" spans="1:11" x14ac:dyDescent="0.25">
      <c r="C60" s="12" t="s">
        <v>130</v>
      </c>
      <c r="D60" s="4" t="s">
        <v>131</v>
      </c>
      <c r="E60" s="13">
        <v>520</v>
      </c>
      <c r="F60" s="13">
        <v>524</v>
      </c>
      <c r="G60" s="14">
        <f t="shared" si="1"/>
        <v>4</v>
      </c>
      <c r="H60" s="4">
        <v>0.1</v>
      </c>
      <c r="J60" s="4" t="s">
        <v>132</v>
      </c>
    </row>
    <row r="61" spans="1:11" x14ac:dyDescent="0.25">
      <c r="B61" s="1">
        <v>14</v>
      </c>
      <c r="C61" s="2">
        <v>14</v>
      </c>
      <c r="D61" s="1" t="s">
        <v>133</v>
      </c>
      <c r="E61" s="3">
        <v>524</v>
      </c>
      <c r="F61" s="3">
        <v>529.5</v>
      </c>
      <c r="G61" s="11">
        <f t="shared" si="1"/>
        <v>5.5</v>
      </c>
      <c r="H61" s="1">
        <v>0.2</v>
      </c>
      <c r="I61" s="1"/>
      <c r="J61" s="4" t="s">
        <v>134</v>
      </c>
    </row>
    <row r="62" spans="1:11" ht="30" x14ac:dyDescent="0.25">
      <c r="B62" s="1">
        <v>15</v>
      </c>
      <c r="C62" s="2">
        <v>15</v>
      </c>
      <c r="D62" s="1" t="s">
        <v>135</v>
      </c>
      <c r="E62" s="3">
        <v>529.5</v>
      </c>
      <c r="F62" s="3">
        <v>537</v>
      </c>
      <c r="G62" s="11">
        <f t="shared" si="1"/>
        <v>7.5</v>
      </c>
      <c r="H62" s="1">
        <v>0.4</v>
      </c>
      <c r="I62" s="1"/>
      <c r="J62" s="15" t="s">
        <v>136</v>
      </c>
    </row>
    <row r="63" spans="1:11" x14ac:dyDescent="0.25">
      <c r="B63" s="1">
        <v>16</v>
      </c>
      <c r="C63" s="2">
        <v>16</v>
      </c>
      <c r="D63" s="1" t="s">
        <v>137</v>
      </c>
      <c r="E63" s="3">
        <v>537</v>
      </c>
      <c r="F63" s="3">
        <v>562</v>
      </c>
      <c r="G63" s="11">
        <f t="shared" si="1"/>
        <v>25</v>
      </c>
      <c r="H63" s="1">
        <f>SUM(H64:H65)</f>
        <v>0.6</v>
      </c>
      <c r="I63" s="1"/>
    </row>
    <row r="64" spans="1:11" x14ac:dyDescent="0.25">
      <c r="C64" s="12" t="s">
        <v>138</v>
      </c>
      <c r="D64" s="4" t="s">
        <v>139</v>
      </c>
      <c r="E64" s="13">
        <v>537</v>
      </c>
      <c r="F64" s="13">
        <v>548</v>
      </c>
      <c r="G64" s="14">
        <f t="shared" si="1"/>
        <v>11</v>
      </c>
      <c r="H64" s="4">
        <v>0.3</v>
      </c>
      <c r="J64" s="4" t="s">
        <v>140</v>
      </c>
    </row>
    <row r="65" spans="1:10" x14ac:dyDescent="0.25">
      <c r="C65" s="12" t="s">
        <v>141</v>
      </c>
      <c r="D65" s="4" t="s">
        <v>142</v>
      </c>
      <c r="E65" s="13">
        <v>548</v>
      </c>
      <c r="F65" s="13">
        <v>562</v>
      </c>
      <c r="G65" s="14">
        <f t="shared" si="1"/>
        <v>14</v>
      </c>
      <c r="H65" s="4">
        <v>0.3</v>
      </c>
    </row>
    <row r="66" spans="1:10" x14ac:dyDescent="0.25">
      <c r="B66" s="1">
        <v>17</v>
      </c>
      <c r="C66" s="2">
        <v>17</v>
      </c>
      <c r="D66" s="1" t="s">
        <v>143</v>
      </c>
      <c r="E66" s="3">
        <v>562</v>
      </c>
      <c r="F66" s="3">
        <v>571</v>
      </c>
      <c r="G66" s="11">
        <f t="shared" si="1"/>
        <v>9</v>
      </c>
      <c r="H66" s="1">
        <v>0.3</v>
      </c>
      <c r="I66" s="1"/>
    </row>
    <row r="67" spans="1:10" x14ac:dyDescent="0.25">
      <c r="B67" s="1">
        <v>18</v>
      </c>
      <c r="C67" s="2">
        <v>18</v>
      </c>
      <c r="D67" s="1" t="s">
        <v>144</v>
      </c>
      <c r="E67" s="3">
        <v>571</v>
      </c>
      <c r="F67" s="3">
        <v>595</v>
      </c>
      <c r="G67" s="11">
        <f t="shared" si="1"/>
        <v>24</v>
      </c>
      <c r="H67" s="1">
        <v>0.7</v>
      </c>
      <c r="I67" s="1"/>
    </row>
    <row r="68" spans="1:10" x14ac:dyDescent="0.25">
      <c r="B68" s="1">
        <v>19</v>
      </c>
      <c r="C68" s="2">
        <v>19</v>
      </c>
      <c r="D68" s="1" t="s">
        <v>145</v>
      </c>
      <c r="E68" s="3">
        <v>595</v>
      </c>
      <c r="F68" s="3">
        <v>609</v>
      </c>
      <c r="G68" s="11">
        <f t="shared" si="1"/>
        <v>14</v>
      </c>
      <c r="H68" s="1">
        <v>0.4</v>
      </c>
      <c r="I68" s="1"/>
    </row>
    <row r="69" spans="1:10" x14ac:dyDescent="0.25">
      <c r="B69" s="1">
        <v>20</v>
      </c>
      <c r="C69" s="2">
        <v>20</v>
      </c>
      <c r="D69" s="1" t="s">
        <v>146</v>
      </c>
      <c r="E69" s="3">
        <v>609</v>
      </c>
      <c r="F69" s="3">
        <v>634</v>
      </c>
      <c r="G69" s="11">
        <f t="shared" si="1"/>
        <v>25</v>
      </c>
      <c r="H69" s="1">
        <f>SUM(H70:H71)</f>
        <v>0.7</v>
      </c>
      <c r="I69" s="1"/>
    </row>
    <row r="70" spans="1:10" x14ac:dyDescent="0.25">
      <c r="C70" s="12" t="s">
        <v>147</v>
      </c>
      <c r="D70" s="4" t="s">
        <v>148</v>
      </c>
      <c r="E70" s="13">
        <v>609</v>
      </c>
      <c r="F70" s="13">
        <v>616</v>
      </c>
      <c r="G70" s="14">
        <f t="shared" si="1"/>
        <v>7</v>
      </c>
      <c r="H70" s="4">
        <v>0.2</v>
      </c>
    </row>
    <row r="71" spans="1:10" x14ac:dyDescent="0.25">
      <c r="C71" s="12" t="s">
        <v>149</v>
      </c>
      <c r="D71" s="4" t="s">
        <v>150</v>
      </c>
      <c r="E71" s="13">
        <v>616</v>
      </c>
      <c r="F71" s="13">
        <v>634</v>
      </c>
      <c r="G71" s="14">
        <f t="shared" si="1"/>
        <v>18</v>
      </c>
      <c r="H71" s="4">
        <v>0.5</v>
      </c>
    </row>
    <row r="72" spans="1:10" x14ac:dyDescent="0.25">
      <c r="B72" s="1">
        <v>21</v>
      </c>
      <c r="C72" s="2">
        <v>21</v>
      </c>
      <c r="D72" s="1" t="s">
        <v>151</v>
      </c>
      <c r="E72" s="3">
        <v>634</v>
      </c>
      <c r="F72" s="3">
        <v>644</v>
      </c>
      <c r="G72" s="11">
        <f t="shared" si="1"/>
        <v>10</v>
      </c>
      <c r="H72" s="1">
        <v>0.25</v>
      </c>
      <c r="I72" s="1"/>
    </row>
    <row r="73" spans="1:10" x14ac:dyDescent="0.25">
      <c r="B73" s="1">
        <v>22</v>
      </c>
      <c r="C73" s="2">
        <v>22</v>
      </c>
      <c r="D73" s="1" t="s">
        <v>152</v>
      </c>
      <c r="E73" s="3">
        <v>644</v>
      </c>
      <c r="F73" s="3">
        <v>685</v>
      </c>
      <c r="G73" s="11">
        <f t="shared" si="1"/>
        <v>41</v>
      </c>
      <c r="H73" s="1">
        <v>1</v>
      </c>
      <c r="I73" s="1"/>
    </row>
    <row r="74" spans="1:10" x14ac:dyDescent="0.25">
      <c r="B74" s="1">
        <v>23</v>
      </c>
      <c r="C74" s="2">
        <v>23</v>
      </c>
      <c r="D74" s="1" t="s">
        <v>153</v>
      </c>
      <c r="E74" s="3">
        <v>685</v>
      </c>
      <c r="F74" s="3">
        <v>695</v>
      </c>
      <c r="G74" s="11">
        <f t="shared" si="1"/>
        <v>10</v>
      </c>
      <c r="H74" s="1">
        <f>SUM(H75:H76)</f>
        <v>0.35</v>
      </c>
      <c r="I74" s="1"/>
    </row>
    <row r="75" spans="1:10" x14ac:dyDescent="0.25">
      <c r="C75" s="12" t="s">
        <v>154</v>
      </c>
      <c r="D75" s="4" t="s">
        <v>155</v>
      </c>
      <c r="E75" s="13">
        <v>685</v>
      </c>
      <c r="F75" s="13">
        <v>691</v>
      </c>
      <c r="G75" s="14">
        <f t="shared" si="1"/>
        <v>6</v>
      </c>
      <c r="H75" s="4">
        <v>0.2</v>
      </c>
    </row>
    <row r="76" spans="1:10" x14ac:dyDescent="0.25">
      <c r="C76" s="12" t="s">
        <v>156</v>
      </c>
      <c r="D76" s="4" t="s">
        <v>157</v>
      </c>
      <c r="E76" s="13">
        <v>691</v>
      </c>
      <c r="F76" s="13">
        <v>695</v>
      </c>
      <c r="G76" s="14">
        <f t="shared" si="1"/>
        <v>4</v>
      </c>
      <c r="H76" s="4">
        <v>0.15</v>
      </c>
    </row>
    <row r="77" spans="1:10" s="18" customFormat="1" ht="18.75" x14ac:dyDescent="0.25">
      <c r="C77" s="21"/>
      <c r="E77" s="16"/>
      <c r="F77" s="16"/>
      <c r="G77" s="17">
        <f>SUM(G53,G56,G57,G61,G62,G63,G66,G67,G68,G69,G72,G73,G74)</f>
        <v>244</v>
      </c>
      <c r="H77" s="17">
        <f>SUM(H53,H56,H57,H61,H62,H63,H66,H67,H68,H69,H72,H73,H74)</f>
        <v>7.7</v>
      </c>
      <c r="I77" s="19">
        <f>G77/H77</f>
        <v>31.688311688311689</v>
      </c>
      <c r="J77" s="18" t="s">
        <v>114</v>
      </c>
    </row>
    <row r="78" spans="1:10" s="5" customFormat="1" ht="18.75" x14ac:dyDescent="0.25">
      <c r="A78" s="5" t="s">
        <v>158</v>
      </c>
      <c r="C78" s="22"/>
      <c r="E78" s="8">
        <v>695</v>
      </c>
      <c r="F78" s="8">
        <v>1113</v>
      </c>
      <c r="G78" s="9">
        <f>F78-E78</f>
        <v>418</v>
      </c>
      <c r="J78" s="20"/>
    </row>
    <row r="79" spans="1:10" x14ac:dyDescent="0.25">
      <c r="A79" s="1"/>
      <c r="B79" s="1">
        <v>24</v>
      </c>
      <c r="C79" s="2">
        <v>24</v>
      </c>
      <c r="D79" s="1" t="s">
        <v>159</v>
      </c>
      <c r="E79" s="3">
        <v>695</v>
      </c>
      <c r="F79" s="3">
        <v>721</v>
      </c>
      <c r="G79" s="11">
        <f>F79-E79</f>
        <v>26</v>
      </c>
      <c r="H79" s="1">
        <f>SUM(H80:H82)</f>
        <v>0.9</v>
      </c>
      <c r="I79" s="1"/>
    </row>
    <row r="80" spans="1:10" x14ac:dyDescent="0.25">
      <c r="C80" s="12" t="s">
        <v>160</v>
      </c>
      <c r="D80" s="4" t="s">
        <v>161</v>
      </c>
      <c r="E80" s="13">
        <v>695</v>
      </c>
      <c r="F80" s="13">
        <v>698</v>
      </c>
      <c r="G80" s="14">
        <f t="shared" ref="G80:G101" si="2">F80-E80</f>
        <v>3</v>
      </c>
      <c r="H80" s="4">
        <v>0.1</v>
      </c>
    </row>
    <row r="81" spans="1:10" x14ac:dyDescent="0.25">
      <c r="C81" s="12" t="s">
        <v>162</v>
      </c>
      <c r="D81" s="4" t="s">
        <v>163</v>
      </c>
      <c r="E81" s="13">
        <v>698</v>
      </c>
      <c r="F81" s="13">
        <v>704</v>
      </c>
      <c r="G81" s="14">
        <f t="shared" si="2"/>
        <v>6</v>
      </c>
      <c r="H81" s="4">
        <v>0.2</v>
      </c>
    </row>
    <row r="82" spans="1:10" x14ac:dyDescent="0.25">
      <c r="C82" s="12" t="s">
        <v>164</v>
      </c>
      <c r="D82" s="4" t="s">
        <v>165</v>
      </c>
      <c r="E82" s="13">
        <v>704</v>
      </c>
      <c r="F82" s="13">
        <v>721</v>
      </c>
      <c r="G82" s="14">
        <f t="shared" si="2"/>
        <v>17</v>
      </c>
      <c r="H82" s="4">
        <v>0.6</v>
      </c>
    </row>
    <row r="83" spans="1:10" x14ac:dyDescent="0.25">
      <c r="A83" s="1"/>
      <c r="B83" s="1">
        <v>25</v>
      </c>
      <c r="C83" s="2">
        <v>25</v>
      </c>
      <c r="D83" s="1" t="s">
        <v>166</v>
      </c>
      <c r="E83" s="3">
        <v>721</v>
      </c>
      <c r="F83" s="3">
        <v>737</v>
      </c>
      <c r="G83" s="11">
        <f t="shared" si="2"/>
        <v>16</v>
      </c>
      <c r="H83" s="1">
        <v>1</v>
      </c>
      <c r="I83" s="1"/>
      <c r="J83" s="4" t="s">
        <v>167</v>
      </c>
    </row>
    <row r="84" spans="1:10" x14ac:dyDescent="0.25">
      <c r="A84" s="1"/>
      <c r="B84" s="1">
        <v>26</v>
      </c>
      <c r="C84" s="2">
        <v>26</v>
      </c>
      <c r="D84" s="1" t="s">
        <v>168</v>
      </c>
      <c r="E84" s="3">
        <v>737</v>
      </c>
      <c r="F84" s="3">
        <v>755</v>
      </c>
      <c r="G84" s="11">
        <f t="shared" si="2"/>
        <v>18</v>
      </c>
      <c r="H84" s="1">
        <v>0.8</v>
      </c>
      <c r="I84" s="1"/>
      <c r="J84" s="4" t="s">
        <v>169</v>
      </c>
    </row>
    <row r="85" spans="1:10" x14ac:dyDescent="0.25">
      <c r="A85" s="1"/>
      <c r="B85" s="1">
        <v>27</v>
      </c>
      <c r="C85" s="2">
        <v>27</v>
      </c>
      <c r="D85" s="1" t="s">
        <v>170</v>
      </c>
      <c r="E85" s="3">
        <v>755</v>
      </c>
      <c r="F85" s="3">
        <v>776</v>
      </c>
      <c r="G85" s="11">
        <f t="shared" si="2"/>
        <v>21</v>
      </c>
      <c r="H85" s="1">
        <v>0.5</v>
      </c>
      <c r="I85" s="1"/>
    </row>
    <row r="86" spans="1:10" x14ac:dyDescent="0.25">
      <c r="A86" s="1"/>
      <c r="B86" s="1">
        <v>28</v>
      </c>
      <c r="C86" s="2">
        <v>28</v>
      </c>
      <c r="D86" s="1" t="s">
        <v>171</v>
      </c>
      <c r="E86" s="3">
        <v>776</v>
      </c>
      <c r="F86" s="3">
        <v>783</v>
      </c>
      <c r="G86" s="11">
        <f t="shared" si="2"/>
        <v>7</v>
      </c>
      <c r="H86" s="1">
        <v>0.5</v>
      </c>
      <c r="I86" s="1"/>
      <c r="J86" s="4" t="s">
        <v>172</v>
      </c>
    </row>
    <row r="87" spans="1:10" x14ac:dyDescent="0.25">
      <c r="A87" s="1"/>
      <c r="B87" s="1">
        <v>29</v>
      </c>
      <c r="C87" s="2">
        <v>29</v>
      </c>
      <c r="D87" s="1" t="s">
        <v>173</v>
      </c>
      <c r="E87" s="3">
        <v>783</v>
      </c>
      <c r="F87" s="3">
        <v>812</v>
      </c>
      <c r="G87" s="11">
        <f t="shared" si="2"/>
        <v>29</v>
      </c>
      <c r="H87" s="1">
        <f>SUM(H88:H89)</f>
        <v>1</v>
      </c>
      <c r="I87" s="1"/>
    </row>
    <row r="88" spans="1:10" x14ac:dyDescent="0.25">
      <c r="C88" s="12" t="s">
        <v>174</v>
      </c>
      <c r="D88" s="4" t="s">
        <v>175</v>
      </c>
      <c r="E88" s="13">
        <v>783</v>
      </c>
      <c r="F88" s="13">
        <v>801.5</v>
      </c>
      <c r="G88" s="14">
        <f t="shared" si="2"/>
        <v>18.5</v>
      </c>
      <c r="H88" s="4">
        <v>0.6</v>
      </c>
    </row>
    <row r="89" spans="1:10" x14ac:dyDescent="0.25">
      <c r="C89" s="12" t="s">
        <v>176</v>
      </c>
      <c r="D89" s="4" t="s">
        <v>177</v>
      </c>
      <c r="E89" s="13">
        <v>801.5</v>
      </c>
      <c r="F89" s="13">
        <v>812</v>
      </c>
      <c r="G89" s="14">
        <f t="shared" si="2"/>
        <v>10.5</v>
      </c>
      <c r="H89" s="4">
        <v>0.4</v>
      </c>
      <c r="J89" s="4" t="s">
        <v>178</v>
      </c>
    </row>
    <row r="90" spans="1:10" x14ac:dyDescent="0.25">
      <c r="A90" s="1"/>
      <c r="B90" s="1">
        <v>30</v>
      </c>
      <c r="C90" s="2">
        <v>30</v>
      </c>
      <c r="D90" s="1" t="s">
        <v>179</v>
      </c>
      <c r="E90" s="3">
        <v>812</v>
      </c>
      <c r="F90" s="3">
        <v>828.5</v>
      </c>
      <c r="G90" s="11">
        <f t="shared" si="2"/>
        <v>16.5</v>
      </c>
      <c r="H90" s="1">
        <v>0.9</v>
      </c>
      <c r="I90" s="1"/>
      <c r="J90" s="4" t="s">
        <v>180</v>
      </c>
    </row>
    <row r="91" spans="1:10" ht="30" x14ac:dyDescent="0.25">
      <c r="A91" s="1"/>
      <c r="B91" s="1">
        <v>31</v>
      </c>
      <c r="C91" s="2">
        <v>31</v>
      </c>
      <c r="D91" s="1" t="s">
        <v>181</v>
      </c>
      <c r="E91" s="3">
        <v>828.5</v>
      </c>
      <c r="F91" s="3">
        <v>872</v>
      </c>
      <c r="G91" s="11">
        <f t="shared" si="2"/>
        <v>43.5</v>
      </c>
      <c r="H91" s="1">
        <v>1</v>
      </c>
      <c r="I91" s="1"/>
      <c r="J91" s="15" t="s">
        <v>182</v>
      </c>
    </row>
    <row r="92" spans="1:10" x14ac:dyDescent="0.25">
      <c r="A92" s="1"/>
      <c r="B92" s="1">
        <v>32</v>
      </c>
      <c r="C92" s="2">
        <v>32</v>
      </c>
      <c r="D92" s="1" t="s">
        <v>183</v>
      </c>
      <c r="E92" s="3">
        <v>872</v>
      </c>
      <c r="F92" s="3">
        <v>888</v>
      </c>
      <c r="G92" s="11">
        <f t="shared" si="2"/>
        <v>16</v>
      </c>
      <c r="H92" s="1">
        <v>0.5</v>
      </c>
      <c r="I92" s="1"/>
      <c r="J92" s="4" t="s">
        <v>184</v>
      </c>
    </row>
    <row r="93" spans="1:10" x14ac:dyDescent="0.25">
      <c r="A93" s="1"/>
      <c r="B93" s="1">
        <v>33</v>
      </c>
      <c r="C93" s="2">
        <v>33</v>
      </c>
      <c r="D93" s="1" t="s">
        <v>185</v>
      </c>
      <c r="E93" s="3">
        <v>888</v>
      </c>
      <c r="F93" s="3">
        <v>944.7</v>
      </c>
      <c r="G93" s="11">
        <f t="shared" si="2"/>
        <v>56.700000000000045</v>
      </c>
      <c r="H93" s="1">
        <f>SUM(H94:H96)</f>
        <v>1.8</v>
      </c>
      <c r="I93" s="1"/>
    </row>
    <row r="94" spans="1:10" x14ac:dyDescent="0.25">
      <c r="C94" s="12" t="s">
        <v>186</v>
      </c>
      <c r="D94" s="4" t="s">
        <v>187</v>
      </c>
      <c r="E94" s="13">
        <v>888</v>
      </c>
      <c r="F94" s="13">
        <v>892.5</v>
      </c>
      <c r="G94" s="14">
        <f t="shared" si="2"/>
        <v>4.5</v>
      </c>
      <c r="H94" s="4">
        <v>0.2</v>
      </c>
    </row>
    <row r="95" spans="1:10" x14ac:dyDescent="0.25">
      <c r="C95" s="12" t="s">
        <v>188</v>
      </c>
      <c r="D95" s="4" t="s">
        <v>189</v>
      </c>
      <c r="E95" s="13">
        <v>892.5</v>
      </c>
      <c r="F95" s="13">
        <v>907.5</v>
      </c>
      <c r="G95" s="14">
        <f t="shared" si="2"/>
        <v>15</v>
      </c>
      <c r="H95" s="4">
        <v>0.6</v>
      </c>
      <c r="J95" s="4" t="s">
        <v>190</v>
      </c>
    </row>
    <row r="96" spans="1:10" x14ac:dyDescent="0.25">
      <c r="C96" s="12" t="s">
        <v>191</v>
      </c>
      <c r="D96" s="4" t="s">
        <v>192</v>
      </c>
      <c r="E96" s="13">
        <v>907.5</v>
      </c>
      <c r="F96" s="13">
        <v>944.7</v>
      </c>
      <c r="G96" s="14">
        <f t="shared" si="2"/>
        <v>37.200000000000045</v>
      </c>
      <c r="H96" s="4">
        <v>1</v>
      </c>
      <c r="J96" s="4" t="s">
        <v>193</v>
      </c>
    </row>
    <row r="97" spans="1:11" x14ac:dyDescent="0.25">
      <c r="A97" s="1"/>
      <c r="B97" s="1">
        <v>34</v>
      </c>
      <c r="C97" s="2">
        <v>34</v>
      </c>
      <c r="D97" s="23" t="s">
        <v>194</v>
      </c>
      <c r="E97" s="24">
        <v>944.7</v>
      </c>
      <c r="F97" s="24">
        <v>1077</v>
      </c>
      <c r="G97" s="11">
        <f t="shared" si="2"/>
        <v>132.29999999999995</v>
      </c>
      <c r="H97" s="1">
        <f>SUM(H98:H100)</f>
        <v>6</v>
      </c>
      <c r="I97" s="1"/>
    </row>
    <row r="98" spans="1:11" ht="30" x14ac:dyDescent="0.25">
      <c r="C98" s="12" t="s">
        <v>195</v>
      </c>
      <c r="D98" s="25" t="s">
        <v>194</v>
      </c>
      <c r="E98" s="26">
        <v>944.7</v>
      </c>
      <c r="F98" s="26">
        <v>1022</v>
      </c>
      <c r="G98" s="14">
        <f t="shared" si="2"/>
        <v>77.299999999999955</v>
      </c>
      <c r="H98" s="4">
        <v>4</v>
      </c>
      <c r="J98" s="15" t="s">
        <v>196</v>
      </c>
    </row>
    <row r="99" spans="1:11" x14ac:dyDescent="0.25">
      <c r="C99" s="12" t="s">
        <v>197</v>
      </c>
      <c r="D99" s="25" t="s">
        <v>198</v>
      </c>
      <c r="E99" s="26">
        <v>1022</v>
      </c>
      <c r="F99" s="26">
        <v>1048</v>
      </c>
      <c r="G99" s="14">
        <f t="shared" si="2"/>
        <v>26</v>
      </c>
      <c r="H99" s="4">
        <v>1</v>
      </c>
      <c r="J99" s="4" t="s">
        <v>199</v>
      </c>
    </row>
    <row r="100" spans="1:11" x14ac:dyDescent="0.25">
      <c r="C100" s="12" t="s">
        <v>200</v>
      </c>
      <c r="D100" s="25" t="s">
        <v>201</v>
      </c>
      <c r="E100" s="26">
        <v>1048</v>
      </c>
      <c r="F100" s="26">
        <v>1077</v>
      </c>
      <c r="G100" s="14">
        <f t="shared" si="2"/>
        <v>29</v>
      </c>
      <c r="H100" s="4">
        <v>1</v>
      </c>
      <c r="J100" s="4" t="s">
        <v>202</v>
      </c>
    </row>
    <row r="101" spans="1:11" x14ac:dyDescent="0.25">
      <c r="A101" s="1"/>
      <c r="B101" s="1">
        <v>35</v>
      </c>
      <c r="C101" s="2">
        <v>35</v>
      </c>
      <c r="D101" s="1" t="s">
        <v>203</v>
      </c>
      <c r="E101" s="3">
        <v>1077</v>
      </c>
      <c r="F101" s="3">
        <v>1113</v>
      </c>
      <c r="G101" s="11">
        <f t="shared" si="2"/>
        <v>36</v>
      </c>
      <c r="H101" s="1">
        <v>1</v>
      </c>
      <c r="I101" s="1"/>
      <c r="J101" s="4" t="s">
        <v>204</v>
      </c>
    </row>
    <row r="102" spans="1:11" s="27" customFormat="1" ht="18.75" x14ac:dyDescent="0.25">
      <c r="C102" s="28"/>
      <c r="E102" s="29"/>
      <c r="F102" s="29"/>
      <c r="G102" s="17">
        <f>SUM(G79,G83,G84,G85,G86,G87,G90,G91,G92,G93,G97,G101)</f>
        <v>418</v>
      </c>
      <c r="H102" s="18">
        <f t="shared" ref="H102" si="3">SUM(H79,H83,H84,H85,H86,H87,H90,H91,H92,H93,H97,H101)</f>
        <v>15.9</v>
      </c>
      <c r="I102" s="19">
        <f>G102/H102</f>
        <v>26.289308176100629</v>
      </c>
      <c r="J102" s="18" t="s">
        <v>114</v>
      </c>
      <c r="K102" s="18"/>
    </row>
    <row r="103" spans="1:11" s="30" customFormat="1" ht="18.75" x14ac:dyDescent="0.25">
      <c r="A103" s="5" t="s">
        <v>205</v>
      </c>
      <c r="C103" s="31"/>
      <c r="E103" s="8">
        <v>1113</v>
      </c>
      <c r="F103" s="8">
        <v>1555</v>
      </c>
      <c r="G103" s="9">
        <f>F103-E103</f>
        <v>442</v>
      </c>
      <c r="H103" s="5"/>
      <c r="I103" s="5"/>
      <c r="J103" s="20"/>
      <c r="K103" s="5"/>
    </row>
    <row r="104" spans="1:11" x14ac:dyDescent="0.25">
      <c r="A104" s="1"/>
      <c r="B104" s="1">
        <v>36</v>
      </c>
      <c r="C104" s="2"/>
      <c r="D104" s="1" t="s">
        <v>206</v>
      </c>
      <c r="E104" s="3">
        <v>1113</v>
      </c>
      <c r="F104" s="3">
        <v>1137.5</v>
      </c>
      <c r="G104" s="11">
        <f>F104-E104</f>
        <v>24.5</v>
      </c>
      <c r="H104" s="1">
        <f>SUM(H105:H106)</f>
        <v>1</v>
      </c>
      <c r="I104" s="1"/>
    </row>
    <row r="105" spans="1:11" x14ac:dyDescent="0.25">
      <c r="C105" s="12" t="s">
        <v>207</v>
      </c>
      <c r="D105" s="4" t="s">
        <v>208</v>
      </c>
      <c r="E105" s="13">
        <v>1113</v>
      </c>
      <c r="F105" s="13">
        <v>1120</v>
      </c>
      <c r="G105" s="14">
        <f t="shared" ref="G105:G132" si="4">F105-E105</f>
        <v>7</v>
      </c>
      <c r="H105" s="4">
        <v>0.2</v>
      </c>
    </row>
    <row r="106" spans="1:11" x14ac:dyDescent="0.25">
      <c r="C106" s="12" t="s">
        <v>209</v>
      </c>
      <c r="D106" s="4" t="s">
        <v>206</v>
      </c>
      <c r="E106" s="13">
        <v>1120</v>
      </c>
      <c r="F106" s="13">
        <v>1137.5</v>
      </c>
      <c r="G106" s="14">
        <f t="shared" si="4"/>
        <v>17.5</v>
      </c>
      <c r="H106" s="4">
        <v>0.8</v>
      </c>
      <c r="J106" s="4" t="s">
        <v>210</v>
      </c>
    </row>
    <row r="107" spans="1:11" x14ac:dyDescent="0.25">
      <c r="B107" s="1">
        <v>37</v>
      </c>
      <c r="C107" s="2"/>
      <c r="D107" s="1" t="s">
        <v>211</v>
      </c>
      <c r="E107" s="3">
        <v>1137.5</v>
      </c>
      <c r="F107" s="3">
        <v>1167</v>
      </c>
      <c r="G107" s="11">
        <f t="shared" si="4"/>
        <v>29.5</v>
      </c>
      <c r="H107" s="1">
        <f>SUM(H108:H110)</f>
        <v>1.2</v>
      </c>
      <c r="I107" s="1"/>
    </row>
    <row r="108" spans="1:11" x14ac:dyDescent="0.25">
      <c r="C108" s="12" t="s">
        <v>212</v>
      </c>
      <c r="D108" s="4" t="s">
        <v>213</v>
      </c>
      <c r="E108" s="13">
        <v>1137.5</v>
      </c>
      <c r="F108" s="13">
        <v>1146.5</v>
      </c>
      <c r="G108" s="14">
        <f t="shared" si="4"/>
        <v>9</v>
      </c>
      <c r="H108" s="4">
        <v>0.4</v>
      </c>
      <c r="J108" s="4" t="s">
        <v>214</v>
      </c>
    </row>
    <row r="109" spans="1:11" x14ac:dyDescent="0.25">
      <c r="C109" s="12" t="s">
        <v>215</v>
      </c>
      <c r="D109" s="4" t="s">
        <v>216</v>
      </c>
      <c r="E109" s="13">
        <v>1146.5</v>
      </c>
      <c r="F109" s="13">
        <v>1160</v>
      </c>
      <c r="G109" s="14">
        <f t="shared" si="4"/>
        <v>13.5</v>
      </c>
      <c r="H109" s="4">
        <v>0.6</v>
      </c>
      <c r="J109" s="4" t="s">
        <v>217</v>
      </c>
    </row>
    <row r="110" spans="1:11" x14ac:dyDescent="0.25">
      <c r="C110" s="12" t="s">
        <v>218</v>
      </c>
      <c r="D110" s="4" t="s">
        <v>219</v>
      </c>
      <c r="E110" s="13">
        <v>1160</v>
      </c>
      <c r="F110" s="13">
        <v>1167</v>
      </c>
      <c r="G110" s="14">
        <f t="shared" si="4"/>
        <v>7</v>
      </c>
      <c r="H110" s="4">
        <v>0.2</v>
      </c>
      <c r="J110" s="4" t="s">
        <v>220</v>
      </c>
    </row>
    <row r="111" spans="1:11" x14ac:dyDescent="0.25">
      <c r="B111" s="1">
        <v>38</v>
      </c>
      <c r="C111" s="2"/>
      <c r="D111" s="1" t="s">
        <v>221</v>
      </c>
      <c r="E111" s="3">
        <v>1167</v>
      </c>
      <c r="F111" s="3">
        <v>1256</v>
      </c>
      <c r="G111" s="11">
        <f t="shared" si="4"/>
        <v>89</v>
      </c>
      <c r="H111" s="1">
        <f>SUM(H112:H114)</f>
        <v>2.6</v>
      </c>
      <c r="I111" s="1"/>
    </row>
    <row r="112" spans="1:11" x14ac:dyDescent="0.25">
      <c r="C112" s="12" t="s">
        <v>222</v>
      </c>
      <c r="D112" s="4" t="s">
        <v>223</v>
      </c>
      <c r="E112" s="13">
        <v>1167</v>
      </c>
      <c r="F112" s="13">
        <v>1183</v>
      </c>
      <c r="G112" s="14">
        <f t="shared" si="4"/>
        <v>16</v>
      </c>
      <c r="H112" s="4">
        <v>0.5</v>
      </c>
    </row>
    <row r="113" spans="2:10" x14ac:dyDescent="0.25">
      <c r="C113" s="12" t="s">
        <v>224</v>
      </c>
      <c r="D113" s="4" t="s">
        <v>225</v>
      </c>
      <c r="E113" s="13">
        <v>1183</v>
      </c>
      <c r="F113" s="13">
        <v>1219</v>
      </c>
      <c r="G113" s="14">
        <f t="shared" si="4"/>
        <v>36</v>
      </c>
      <c r="H113" s="4">
        <v>0.8</v>
      </c>
      <c r="J113" s="4" t="s">
        <v>226</v>
      </c>
    </row>
    <row r="114" spans="2:10" x14ac:dyDescent="0.25">
      <c r="C114" s="12" t="s">
        <v>227</v>
      </c>
      <c r="D114" s="4" t="s">
        <v>228</v>
      </c>
      <c r="E114" s="13">
        <v>1219</v>
      </c>
      <c r="F114" s="13">
        <v>1256</v>
      </c>
      <c r="G114" s="14">
        <f t="shared" si="4"/>
        <v>37</v>
      </c>
      <c r="H114" s="4">
        <v>1.3</v>
      </c>
    </row>
    <row r="115" spans="2:10" ht="45" x14ac:dyDescent="0.25">
      <c r="B115" s="1">
        <v>39</v>
      </c>
      <c r="C115" s="2"/>
      <c r="D115" s="1" t="s">
        <v>229</v>
      </c>
      <c r="E115" s="3">
        <v>1256</v>
      </c>
      <c r="F115" s="3">
        <v>1375</v>
      </c>
      <c r="G115" s="11">
        <f t="shared" si="4"/>
        <v>119</v>
      </c>
      <c r="H115" s="1">
        <v>4</v>
      </c>
      <c r="I115" s="1"/>
      <c r="J115" s="15" t="s">
        <v>230</v>
      </c>
    </row>
    <row r="116" spans="2:10" x14ac:dyDescent="0.25">
      <c r="B116" s="1">
        <v>40</v>
      </c>
      <c r="C116" s="2"/>
      <c r="D116" s="1" t="s">
        <v>231</v>
      </c>
      <c r="E116" s="3">
        <v>1375</v>
      </c>
      <c r="F116" s="3">
        <v>1442</v>
      </c>
      <c r="G116" s="11">
        <f t="shared" si="4"/>
        <v>67</v>
      </c>
      <c r="H116" s="1">
        <f>SUM(H117:H119)</f>
        <v>2.2999999999999998</v>
      </c>
      <c r="I116" s="1"/>
    </row>
    <row r="117" spans="2:10" x14ac:dyDescent="0.25">
      <c r="C117" s="12" t="s">
        <v>232</v>
      </c>
      <c r="D117" s="4" t="s">
        <v>233</v>
      </c>
      <c r="E117" s="13">
        <v>1375</v>
      </c>
      <c r="F117" s="13">
        <v>1410</v>
      </c>
      <c r="G117" s="14">
        <f t="shared" si="4"/>
        <v>35</v>
      </c>
      <c r="H117" s="4">
        <v>1</v>
      </c>
      <c r="J117" s="4" t="s">
        <v>234</v>
      </c>
    </row>
    <row r="118" spans="2:10" x14ac:dyDescent="0.25">
      <c r="C118" s="12" t="s">
        <v>235</v>
      </c>
      <c r="D118" s="4" t="s">
        <v>236</v>
      </c>
      <c r="E118" s="13">
        <v>1410</v>
      </c>
      <c r="F118" s="13">
        <v>1423.4</v>
      </c>
      <c r="G118" s="14">
        <f t="shared" si="4"/>
        <v>13.400000000000091</v>
      </c>
      <c r="H118" s="4">
        <v>0.8</v>
      </c>
    </row>
    <row r="119" spans="2:10" x14ac:dyDescent="0.25">
      <c r="C119" s="12" t="s">
        <v>237</v>
      </c>
      <c r="D119" s="4" t="s">
        <v>238</v>
      </c>
      <c r="E119" s="13">
        <v>1423.5</v>
      </c>
      <c r="F119" s="13">
        <v>1442</v>
      </c>
      <c r="G119" s="14">
        <f t="shared" si="4"/>
        <v>18.5</v>
      </c>
      <c r="H119" s="4">
        <v>0.5</v>
      </c>
      <c r="J119" s="4" t="s">
        <v>239</v>
      </c>
    </row>
    <row r="120" spans="2:10" s="1" customFormat="1" x14ac:dyDescent="0.25">
      <c r="B120" s="1">
        <v>41</v>
      </c>
      <c r="C120" s="2"/>
      <c r="D120" s="1" t="s">
        <v>240</v>
      </c>
      <c r="E120" s="3">
        <v>1442</v>
      </c>
      <c r="F120" s="3">
        <v>1464</v>
      </c>
      <c r="G120" s="11">
        <f t="shared" si="4"/>
        <v>22</v>
      </c>
      <c r="H120" s="1">
        <f>SUM(H121:H122)</f>
        <v>0.6</v>
      </c>
    </row>
    <row r="121" spans="2:10" x14ac:dyDescent="0.25">
      <c r="C121" s="12" t="s">
        <v>241</v>
      </c>
      <c r="D121" s="4" t="s">
        <v>242</v>
      </c>
      <c r="E121" s="13">
        <v>1442</v>
      </c>
      <c r="F121" s="13">
        <v>1454.5</v>
      </c>
      <c r="G121" s="14">
        <f t="shared" si="4"/>
        <v>12.5</v>
      </c>
      <c r="H121" s="4">
        <v>0.3</v>
      </c>
      <c r="J121" s="4" t="s">
        <v>243</v>
      </c>
    </row>
    <row r="122" spans="2:10" x14ac:dyDescent="0.25">
      <c r="C122" s="12" t="s">
        <v>244</v>
      </c>
      <c r="D122" s="4" t="s">
        <v>245</v>
      </c>
      <c r="E122" s="13">
        <v>1454.5</v>
      </c>
      <c r="F122" s="13">
        <v>1464</v>
      </c>
      <c r="G122" s="14">
        <f t="shared" si="4"/>
        <v>9.5</v>
      </c>
      <c r="H122" s="4">
        <v>0.3</v>
      </c>
      <c r="J122" s="4" t="s">
        <v>246</v>
      </c>
    </row>
    <row r="123" spans="2:10" s="1" customFormat="1" x14ac:dyDescent="0.25">
      <c r="B123" s="1">
        <v>42</v>
      </c>
      <c r="C123" s="2"/>
      <c r="D123" s="1" t="s">
        <v>247</v>
      </c>
      <c r="E123" s="3">
        <v>1464</v>
      </c>
      <c r="F123" s="3">
        <v>1486.3</v>
      </c>
      <c r="G123" s="11">
        <f t="shared" si="4"/>
        <v>22.299999999999955</v>
      </c>
      <c r="H123" s="1">
        <f>SUM(H124:H126)</f>
        <v>0.55000000000000004</v>
      </c>
    </row>
    <row r="124" spans="2:10" x14ac:dyDescent="0.25">
      <c r="C124" s="12" t="s">
        <v>248</v>
      </c>
      <c r="D124" s="4" t="s">
        <v>249</v>
      </c>
      <c r="E124" s="13">
        <v>1464</v>
      </c>
      <c r="F124" s="13">
        <v>1472</v>
      </c>
      <c r="G124" s="14">
        <f t="shared" si="4"/>
        <v>8</v>
      </c>
      <c r="H124" s="4">
        <v>0.2</v>
      </c>
    </row>
    <row r="125" spans="2:10" x14ac:dyDescent="0.25">
      <c r="C125" s="12" t="s">
        <v>250</v>
      </c>
      <c r="D125" s="4" t="s">
        <v>251</v>
      </c>
      <c r="E125" s="13">
        <v>1472</v>
      </c>
      <c r="F125" s="13">
        <v>1479.5</v>
      </c>
      <c r="G125" s="14">
        <f t="shared" si="4"/>
        <v>7.5</v>
      </c>
      <c r="H125" s="4">
        <v>0.2</v>
      </c>
    </row>
    <row r="126" spans="2:10" x14ac:dyDescent="0.25">
      <c r="C126" s="12" t="s">
        <v>252</v>
      </c>
      <c r="D126" s="4" t="s">
        <v>253</v>
      </c>
      <c r="E126" s="13">
        <v>1479.5</v>
      </c>
      <c r="F126" s="13">
        <v>1486.3</v>
      </c>
      <c r="G126" s="14">
        <f t="shared" si="4"/>
        <v>6.7999999999999545</v>
      </c>
      <c r="H126" s="4">
        <v>0.15</v>
      </c>
      <c r="J126" s="4" t="s">
        <v>254</v>
      </c>
    </row>
    <row r="127" spans="2:10" s="1" customFormat="1" x14ac:dyDescent="0.25">
      <c r="B127" s="1">
        <v>43</v>
      </c>
      <c r="C127" s="2"/>
      <c r="D127" s="1" t="s">
        <v>255</v>
      </c>
      <c r="E127" s="3">
        <v>1486.3</v>
      </c>
      <c r="F127" s="3">
        <v>1555</v>
      </c>
      <c r="G127" s="11">
        <f t="shared" si="4"/>
        <v>68.700000000000045</v>
      </c>
      <c r="H127" s="1">
        <f>SUM(H128:H132)</f>
        <v>2.5</v>
      </c>
    </row>
    <row r="128" spans="2:10" x14ac:dyDescent="0.25">
      <c r="C128" s="12" t="s">
        <v>256</v>
      </c>
      <c r="D128" s="4" t="s">
        <v>257</v>
      </c>
      <c r="E128" s="13">
        <v>1486.3</v>
      </c>
      <c r="F128" s="13">
        <v>1492.5</v>
      </c>
      <c r="G128" s="14">
        <f t="shared" si="4"/>
        <v>6.2000000000000455</v>
      </c>
      <c r="H128" s="4">
        <v>0.15</v>
      </c>
    </row>
    <row r="129" spans="1:10" x14ac:dyDescent="0.25">
      <c r="C129" s="12" t="s">
        <v>258</v>
      </c>
      <c r="D129" s="4" t="s">
        <v>259</v>
      </c>
      <c r="E129" s="13">
        <v>1492.5</v>
      </c>
      <c r="F129" s="13">
        <v>1510</v>
      </c>
      <c r="G129" s="14">
        <f t="shared" si="4"/>
        <v>17.5</v>
      </c>
      <c r="H129" s="4">
        <v>0.45</v>
      </c>
      <c r="J129" s="4" t="s">
        <v>260</v>
      </c>
    </row>
    <row r="130" spans="1:10" x14ac:dyDescent="0.25">
      <c r="C130" s="12" t="s">
        <v>261</v>
      </c>
      <c r="D130" s="4" t="s">
        <v>262</v>
      </c>
      <c r="E130" s="13">
        <v>1510</v>
      </c>
      <c r="F130" s="13">
        <v>1517.5</v>
      </c>
      <c r="G130" s="14">
        <f t="shared" si="4"/>
        <v>7.5</v>
      </c>
      <c r="H130" s="4">
        <v>0.2</v>
      </c>
      <c r="J130" s="4" t="s">
        <v>263</v>
      </c>
    </row>
    <row r="131" spans="1:10" x14ac:dyDescent="0.25">
      <c r="C131" s="12" t="s">
        <v>264</v>
      </c>
      <c r="D131" s="4" t="s">
        <v>265</v>
      </c>
      <c r="E131" s="13">
        <v>1517.5</v>
      </c>
      <c r="F131" s="13">
        <v>1532</v>
      </c>
      <c r="G131" s="14">
        <f t="shared" si="4"/>
        <v>14.5</v>
      </c>
      <c r="H131" s="4">
        <v>0.7</v>
      </c>
      <c r="J131" s="4" t="s">
        <v>266</v>
      </c>
    </row>
    <row r="132" spans="1:10" ht="60" x14ac:dyDescent="0.25">
      <c r="C132" s="12" t="s">
        <v>267</v>
      </c>
      <c r="D132" s="4" t="s">
        <v>268</v>
      </c>
      <c r="E132" s="13">
        <v>1532</v>
      </c>
      <c r="F132" s="13">
        <v>1555</v>
      </c>
      <c r="G132" s="14">
        <f t="shared" si="4"/>
        <v>23</v>
      </c>
      <c r="H132" s="4">
        <v>1</v>
      </c>
      <c r="J132" s="15" t="s">
        <v>269</v>
      </c>
    </row>
    <row r="133" spans="1:10" ht="18.75" x14ac:dyDescent="0.25">
      <c r="G133" s="17">
        <f>SUM(G127,G123,G120,G116,G115,G111,G107,G104)</f>
        <v>442</v>
      </c>
      <c r="H133" s="17">
        <f>SUM(H127,H123,H120,H116,H115,H111,H107,H104)</f>
        <v>14.749999999999998</v>
      </c>
      <c r="I133" s="19">
        <f>G133/H133</f>
        <v>29.966101694915256</v>
      </c>
      <c r="J133" s="18" t="s">
        <v>114</v>
      </c>
    </row>
    <row r="134" spans="1:10" s="5" customFormat="1" ht="18.75" x14ac:dyDescent="0.25">
      <c r="A134" s="5" t="s">
        <v>270</v>
      </c>
      <c r="C134" s="22"/>
      <c r="E134" s="8">
        <v>1555</v>
      </c>
      <c r="F134" s="8">
        <v>1713.5</v>
      </c>
      <c r="G134" s="9">
        <f>F134-E134</f>
        <v>158.5</v>
      </c>
    </row>
    <row r="135" spans="1:10" s="1" customFormat="1" x14ac:dyDescent="0.25">
      <c r="B135" s="1">
        <v>44</v>
      </c>
      <c r="C135" s="2"/>
      <c r="D135" s="1" t="s">
        <v>271</v>
      </c>
      <c r="E135" s="3">
        <v>1555</v>
      </c>
      <c r="F135" s="3">
        <v>1598</v>
      </c>
      <c r="G135" s="11">
        <f>F135-E135</f>
        <v>43</v>
      </c>
      <c r="H135" s="1">
        <f>SUM(H136:H140)</f>
        <v>2.4</v>
      </c>
    </row>
    <row r="136" spans="1:10" x14ac:dyDescent="0.25">
      <c r="C136" s="12" t="s">
        <v>272</v>
      </c>
      <c r="D136" s="4" t="s">
        <v>273</v>
      </c>
      <c r="E136" s="13">
        <v>1555</v>
      </c>
      <c r="F136" s="13">
        <v>1567.3</v>
      </c>
      <c r="G136" s="14">
        <f t="shared" ref="G136:G166" si="5">F136-E136</f>
        <v>12.299999999999955</v>
      </c>
      <c r="H136" s="4">
        <v>0.7</v>
      </c>
    </row>
    <row r="137" spans="1:10" x14ac:dyDescent="0.25">
      <c r="C137" s="12" t="s">
        <v>274</v>
      </c>
      <c r="D137" s="4" t="s">
        <v>275</v>
      </c>
      <c r="E137" s="13">
        <v>1567.3</v>
      </c>
      <c r="F137" s="13">
        <v>1574.5</v>
      </c>
      <c r="G137" s="14">
        <f t="shared" si="5"/>
        <v>7.2000000000000455</v>
      </c>
      <c r="H137" s="4">
        <v>0.4</v>
      </c>
    </row>
    <row r="138" spans="1:10" x14ac:dyDescent="0.25">
      <c r="C138" s="12" t="s">
        <v>276</v>
      </c>
      <c r="D138" s="4" t="s">
        <v>277</v>
      </c>
      <c r="E138" s="13">
        <v>1574.5</v>
      </c>
      <c r="F138" s="13">
        <v>1579.4</v>
      </c>
      <c r="G138" s="14">
        <f t="shared" si="5"/>
        <v>4.9000000000000909</v>
      </c>
      <c r="H138" s="4">
        <v>0.4</v>
      </c>
    </row>
    <row r="139" spans="1:10" x14ac:dyDescent="0.25">
      <c r="C139" s="12" t="s">
        <v>278</v>
      </c>
      <c r="D139" s="4" t="s">
        <v>279</v>
      </c>
      <c r="E139" s="13">
        <v>1579.4</v>
      </c>
      <c r="F139" s="13">
        <v>1587.6</v>
      </c>
      <c r="G139" s="14">
        <f t="shared" si="5"/>
        <v>8.1999999999998181</v>
      </c>
      <c r="H139" s="4">
        <v>0.5</v>
      </c>
    </row>
    <row r="140" spans="1:10" x14ac:dyDescent="0.25">
      <c r="C140" s="12" t="s">
        <v>280</v>
      </c>
      <c r="D140" s="4" t="s">
        <v>281</v>
      </c>
      <c r="E140" s="13">
        <v>1587.6</v>
      </c>
      <c r="F140" s="13">
        <v>1598</v>
      </c>
      <c r="G140" s="14">
        <f t="shared" si="5"/>
        <v>10.400000000000091</v>
      </c>
      <c r="H140" s="4">
        <v>0.4</v>
      </c>
    </row>
    <row r="141" spans="1:10" s="1" customFormat="1" x14ac:dyDescent="0.25">
      <c r="B141" s="1">
        <v>45</v>
      </c>
      <c r="C141" s="2"/>
      <c r="D141" s="1" t="s">
        <v>282</v>
      </c>
      <c r="E141" s="3">
        <v>1598</v>
      </c>
      <c r="F141" s="3">
        <v>1609</v>
      </c>
      <c r="G141" s="11">
        <f t="shared" si="5"/>
        <v>11</v>
      </c>
      <c r="H141" s="1">
        <f>SUM(H142:H143)</f>
        <v>0.89999999999999991</v>
      </c>
    </row>
    <row r="142" spans="1:10" x14ac:dyDescent="0.25">
      <c r="C142" s="12" t="s">
        <v>283</v>
      </c>
      <c r="D142" s="4" t="s">
        <v>284</v>
      </c>
      <c r="E142" s="13">
        <v>1598</v>
      </c>
      <c r="F142" s="13">
        <v>1611.5</v>
      </c>
      <c r="G142" s="14">
        <f t="shared" si="5"/>
        <v>13.5</v>
      </c>
      <c r="H142" s="4">
        <v>0.6</v>
      </c>
    </row>
    <row r="143" spans="1:10" x14ac:dyDescent="0.25">
      <c r="C143" s="12" t="s">
        <v>285</v>
      </c>
      <c r="D143" s="4" t="s">
        <v>286</v>
      </c>
      <c r="E143" s="13">
        <v>1611.5</v>
      </c>
      <c r="F143" s="13">
        <v>1622</v>
      </c>
      <c r="G143" s="14">
        <f t="shared" si="5"/>
        <v>10.5</v>
      </c>
      <c r="H143" s="4">
        <v>0.3</v>
      </c>
      <c r="J143" s="4" t="s">
        <v>287</v>
      </c>
    </row>
    <row r="144" spans="1:10" s="1" customFormat="1" x14ac:dyDescent="0.25">
      <c r="B144" s="1">
        <v>46</v>
      </c>
      <c r="C144" s="2"/>
      <c r="D144" s="1" t="s">
        <v>288</v>
      </c>
      <c r="E144" s="3">
        <v>1622</v>
      </c>
      <c r="F144" s="3">
        <v>1645.5</v>
      </c>
      <c r="G144" s="11">
        <f t="shared" si="5"/>
        <v>23.5</v>
      </c>
      <c r="H144" s="1">
        <f>SUM(H145:H149)</f>
        <v>0.65</v>
      </c>
    </row>
    <row r="145" spans="2:10" x14ac:dyDescent="0.25">
      <c r="C145" s="12" t="s">
        <v>289</v>
      </c>
      <c r="D145" s="4" t="s">
        <v>290</v>
      </c>
      <c r="E145" s="13">
        <v>1622</v>
      </c>
      <c r="F145" s="13">
        <v>1627.5</v>
      </c>
      <c r="G145" s="14">
        <f t="shared" si="5"/>
        <v>5.5</v>
      </c>
      <c r="H145" s="4">
        <v>0.1</v>
      </c>
    </row>
    <row r="146" spans="2:10" x14ac:dyDescent="0.25">
      <c r="C146" s="12" t="s">
        <v>291</v>
      </c>
      <c r="D146" s="4" t="s">
        <v>292</v>
      </c>
      <c r="E146" s="13">
        <v>1627.5</v>
      </c>
      <c r="F146" s="13">
        <v>1630</v>
      </c>
      <c r="G146" s="14">
        <f t="shared" si="5"/>
        <v>2.5</v>
      </c>
      <c r="H146" s="4">
        <v>0.05</v>
      </c>
    </row>
    <row r="147" spans="2:10" x14ac:dyDescent="0.25">
      <c r="C147" s="12" t="s">
        <v>293</v>
      </c>
      <c r="D147" s="4" t="s">
        <v>294</v>
      </c>
      <c r="E147" s="13">
        <v>1630</v>
      </c>
      <c r="F147" s="13">
        <v>1638.5</v>
      </c>
      <c r="G147" s="14">
        <f t="shared" si="5"/>
        <v>8.5</v>
      </c>
      <c r="H147" s="4">
        <v>0.3</v>
      </c>
      <c r="J147" s="4" t="s">
        <v>295</v>
      </c>
    </row>
    <row r="148" spans="2:10" x14ac:dyDescent="0.25">
      <c r="C148" s="12" t="s">
        <v>296</v>
      </c>
      <c r="D148" s="4" t="s">
        <v>297</v>
      </c>
      <c r="E148" s="13">
        <v>1638.5</v>
      </c>
      <c r="F148" s="13">
        <v>1643</v>
      </c>
      <c r="G148" s="14">
        <f t="shared" si="5"/>
        <v>4.5</v>
      </c>
      <c r="H148" s="4">
        <v>0.15</v>
      </c>
    </row>
    <row r="149" spans="2:10" x14ac:dyDescent="0.25">
      <c r="C149" s="12" t="s">
        <v>298</v>
      </c>
      <c r="D149" s="4" t="s">
        <v>299</v>
      </c>
      <c r="E149" s="13">
        <v>1643</v>
      </c>
      <c r="F149" s="13">
        <v>1645.5</v>
      </c>
      <c r="G149" s="14">
        <f t="shared" si="5"/>
        <v>2.5</v>
      </c>
      <c r="H149" s="4">
        <v>0.05</v>
      </c>
    </row>
    <row r="150" spans="2:10" s="1" customFormat="1" x14ac:dyDescent="0.25">
      <c r="B150" s="1">
        <v>47</v>
      </c>
      <c r="C150" s="2"/>
      <c r="D150" s="1" t="s">
        <v>300</v>
      </c>
      <c r="E150" s="3">
        <v>1645.5</v>
      </c>
      <c r="F150" s="3">
        <v>1655</v>
      </c>
      <c r="G150" s="11">
        <f t="shared" si="5"/>
        <v>9.5</v>
      </c>
      <c r="H150" s="1">
        <v>0.4</v>
      </c>
    </row>
    <row r="151" spans="2:10" s="1" customFormat="1" x14ac:dyDescent="0.25">
      <c r="B151" s="1">
        <v>48</v>
      </c>
      <c r="C151" s="2"/>
      <c r="D151" s="1" t="s">
        <v>301</v>
      </c>
      <c r="E151" s="3">
        <v>1655</v>
      </c>
      <c r="F151" s="3">
        <v>1668</v>
      </c>
      <c r="G151" s="11">
        <f t="shared" si="5"/>
        <v>13</v>
      </c>
      <c r="H151" s="1">
        <f>SUM(H152:H154)</f>
        <v>0.30000000000000004</v>
      </c>
    </row>
    <row r="152" spans="2:10" x14ac:dyDescent="0.25">
      <c r="C152" s="12" t="s">
        <v>302</v>
      </c>
      <c r="D152" s="4" t="s">
        <v>303</v>
      </c>
      <c r="E152" s="13">
        <v>1655</v>
      </c>
      <c r="F152" s="13">
        <v>1661</v>
      </c>
      <c r="G152" s="14">
        <f t="shared" si="5"/>
        <v>6</v>
      </c>
      <c r="H152" s="4">
        <v>0.15</v>
      </c>
    </row>
    <row r="153" spans="2:10" x14ac:dyDescent="0.25">
      <c r="C153" s="12" t="s">
        <v>304</v>
      </c>
      <c r="D153" s="4" t="s">
        <v>305</v>
      </c>
      <c r="E153" s="13">
        <v>1661</v>
      </c>
      <c r="F153" s="13">
        <v>1663</v>
      </c>
      <c r="G153" s="14">
        <f t="shared" si="5"/>
        <v>2</v>
      </c>
      <c r="H153" s="4">
        <v>0.05</v>
      </c>
    </row>
    <row r="154" spans="2:10" x14ac:dyDescent="0.25">
      <c r="C154" s="12" t="s">
        <v>306</v>
      </c>
      <c r="D154" s="4" t="s">
        <v>307</v>
      </c>
      <c r="E154" s="13">
        <v>1663</v>
      </c>
      <c r="F154" s="13">
        <v>1668</v>
      </c>
      <c r="G154" s="14">
        <f t="shared" si="5"/>
        <v>5</v>
      </c>
      <c r="H154" s="4">
        <v>0.1</v>
      </c>
    </row>
    <row r="155" spans="2:10" s="1" customFormat="1" x14ac:dyDescent="0.25">
      <c r="B155" s="1">
        <v>49</v>
      </c>
      <c r="C155" s="2"/>
      <c r="D155" s="1" t="s">
        <v>308</v>
      </c>
      <c r="E155" s="3">
        <v>1668</v>
      </c>
      <c r="F155" s="3">
        <v>1688</v>
      </c>
      <c r="G155" s="11">
        <f t="shared" si="5"/>
        <v>20</v>
      </c>
      <c r="H155" s="1">
        <f>SUM(H156:H158)</f>
        <v>0.5</v>
      </c>
    </row>
    <row r="156" spans="2:10" x14ac:dyDescent="0.25">
      <c r="C156" s="12" t="s">
        <v>309</v>
      </c>
      <c r="D156" s="4" t="s">
        <v>310</v>
      </c>
      <c r="E156" s="13">
        <v>1668</v>
      </c>
      <c r="F156" s="13">
        <v>1670.5</v>
      </c>
      <c r="G156" s="14">
        <f t="shared" si="5"/>
        <v>2.5</v>
      </c>
      <c r="H156" s="4">
        <v>0.05</v>
      </c>
    </row>
    <row r="157" spans="2:10" x14ac:dyDescent="0.25">
      <c r="C157" s="12" t="s">
        <v>311</v>
      </c>
      <c r="D157" s="4" t="s">
        <v>312</v>
      </c>
      <c r="E157" s="13">
        <v>1670.5</v>
      </c>
      <c r="F157" s="13">
        <v>1674</v>
      </c>
      <c r="G157" s="14">
        <f t="shared" si="5"/>
        <v>3.5</v>
      </c>
      <c r="H157" s="4">
        <v>0.1</v>
      </c>
    </row>
    <row r="158" spans="2:10" x14ac:dyDescent="0.25">
      <c r="C158" s="12" t="s">
        <v>313</v>
      </c>
      <c r="D158" s="4" t="s">
        <v>314</v>
      </c>
      <c r="E158" s="13">
        <v>1674</v>
      </c>
      <c r="F158" s="13">
        <v>1688</v>
      </c>
      <c r="G158" s="14">
        <f t="shared" si="5"/>
        <v>14</v>
      </c>
      <c r="H158" s="4">
        <v>0.35</v>
      </c>
    </row>
    <row r="159" spans="2:10" s="1" customFormat="1" x14ac:dyDescent="0.25">
      <c r="B159" s="1">
        <v>50</v>
      </c>
      <c r="C159" s="2"/>
      <c r="D159" s="1" t="s">
        <v>315</v>
      </c>
      <c r="E159" s="3">
        <v>1688</v>
      </c>
      <c r="F159" s="3">
        <v>1698</v>
      </c>
      <c r="G159" s="11">
        <f t="shared" si="5"/>
        <v>10</v>
      </c>
      <c r="H159" s="1">
        <f>SUM(H160:H162)</f>
        <v>0.25</v>
      </c>
    </row>
    <row r="160" spans="2:10" x14ac:dyDescent="0.25">
      <c r="C160" s="12" t="s">
        <v>316</v>
      </c>
      <c r="D160" s="4" t="s">
        <v>317</v>
      </c>
      <c r="E160" s="13">
        <v>1684.5</v>
      </c>
      <c r="F160" s="13">
        <v>1689.7</v>
      </c>
      <c r="G160" s="14">
        <f t="shared" si="5"/>
        <v>5.2000000000000455</v>
      </c>
      <c r="H160" s="4">
        <v>0.1</v>
      </c>
    </row>
    <row r="161" spans="1:10" x14ac:dyDescent="0.25">
      <c r="C161" s="12" t="s">
        <v>318</v>
      </c>
      <c r="D161" s="4" t="s">
        <v>319</v>
      </c>
      <c r="E161" s="13">
        <v>1689.7</v>
      </c>
      <c r="F161" s="13">
        <v>1691.7</v>
      </c>
      <c r="G161" s="14">
        <f t="shared" si="5"/>
        <v>2</v>
      </c>
      <c r="H161" s="4">
        <v>0.05</v>
      </c>
    </row>
    <row r="162" spans="1:10" x14ac:dyDescent="0.25">
      <c r="C162" s="12" t="s">
        <v>320</v>
      </c>
      <c r="D162" s="4" t="s">
        <v>321</v>
      </c>
      <c r="E162" s="13">
        <v>1691.7</v>
      </c>
      <c r="F162" s="13">
        <v>1698</v>
      </c>
      <c r="G162" s="14">
        <f t="shared" si="5"/>
        <v>6.2999999999999545</v>
      </c>
      <c r="H162" s="4">
        <v>0.1</v>
      </c>
    </row>
    <row r="163" spans="1:10" s="1" customFormat="1" x14ac:dyDescent="0.25">
      <c r="B163" s="1">
        <v>51</v>
      </c>
      <c r="C163" s="2"/>
      <c r="D163" s="1" t="s">
        <v>322</v>
      </c>
      <c r="E163" s="3">
        <v>1698</v>
      </c>
      <c r="F163" s="3">
        <v>1703.5</v>
      </c>
      <c r="G163" s="11">
        <f t="shared" si="5"/>
        <v>5.5</v>
      </c>
      <c r="H163" s="1">
        <f>SUM(H164:H165)</f>
        <v>0.2</v>
      </c>
    </row>
    <row r="164" spans="1:10" x14ac:dyDescent="0.25">
      <c r="C164" s="12" t="s">
        <v>323</v>
      </c>
      <c r="D164" s="4" t="s">
        <v>324</v>
      </c>
      <c r="E164" s="13">
        <v>1698</v>
      </c>
      <c r="F164" s="13">
        <v>1699.8</v>
      </c>
      <c r="G164" s="14">
        <f t="shared" si="5"/>
        <v>1.7999999999999545</v>
      </c>
      <c r="H164" s="4">
        <v>0.05</v>
      </c>
    </row>
    <row r="165" spans="1:10" x14ac:dyDescent="0.25">
      <c r="C165" s="12" t="s">
        <v>325</v>
      </c>
      <c r="D165" s="4" t="s">
        <v>326</v>
      </c>
      <c r="E165" s="13">
        <v>1699.8</v>
      </c>
      <c r="F165" s="13">
        <v>1703.5</v>
      </c>
      <c r="G165" s="14">
        <f t="shared" si="5"/>
        <v>3.7000000000000455</v>
      </c>
      <c r="H165" s="4">
        <v>0.15</v>
      </c>
    </row>
    <row r="166" spans="1:10" s="1" customFormat="1" x14ac:dyDescent="0.25">
      <c r="B166" s="1">
        <v>52</v>
      </c>
      <c r="C166" s="2"/>
      <c r="D166" s="1" t="s">
        <v>327</v>
      </c>
      <c r="E166" s="3">
        <v>1703.5</v>
      </c>
      <c r="F166" s="3">
        <v>1713.5</v>
      </c>
      <c r="G166" s="11">
        <f t="shared" si="5"/>
        <v>10</v>
      </c>
      <c r="H166" s="1">
        <v>0.2</v>
      </c>
    </row>
    <row r="167" spans="1:10" s="18" customFormat="1" ht="18.75" x14ac:dyDescent="0.25">
      <c r="C167" s="21"/>
      <c r="E167" s="16"/>
      <c r="F167" s="16"/>
      <c r="G167" s="17">
        <f>SUM(G135,G141,G144,G150,G151,G155,G159,G163,G166)</f>
        <v>145.5</v>
      </c>
      <c r="H167" s="17">
        <f>SUM(H135,H141,H144,H150,H151,H155,H159,H163,H166)</f>
        <v>5.8</v>
      </c>
      <c r="I167" s="19">
        <f>G167/H167</f>
        <v>25.086206896551726</v>
      </c>
      <c r="J167" s="18" t="s">
        <v>114</v>
      </c>
    </row>
    <row r="168" spans="1:10" s="5" customFormat="1" ht="18.75" x14ac:dyDescent="0.25">
      <c r="A168" s="5" t="s">
        <v>328</v>
      </c>
      <c r="C168" s="22"/>
      <c r="E168" s="8">
        <v>1713.5</v>
      </c>
      <c r="F168" s="8">
        <v>1869.8</v>
      </c>
      <c r="G168" s="9">
        <f>F168-E168</f>
        <v>156.29999999999995</v>
      </c>
    </row>
    <row r="169" spans="1:10" s="1" customFormat="1" x14ac:dyDescent="0.25">
      <c r="B169" s="1">
        <v>53</v>
      </c>
      <c r="C169" s="2"/>
      <c r="D169" s="1" t="s">
        <v>329</v>
      </c>
      <c r="E169" s="3">
        <v>1713.5</v>
      </c>
      <c r="F169" s="3">
        <v>1783</v>
      </c>
      <c r="G169" s="11">
        <f>SUM(F169-E169)</f>
        <v>69.5</v>
      </c>
      <c r="H169" s="1">
        <f>SUM(H170:H177)</f>
        <v>2.5</v>
      </c>
    </row>
    <row r="170" spans="1:10" x14ac:dyDescent="0.25">
      <c r="C170" s="12" t="s">
        <v>330</v>
      </c>
      <c r="D170" s="4" t="s">
        <v>331</v>
      </c>
      <c r="E170" s="13">
        <v>1713.5</v>
      </c>
      <c r="F170" s="13">
        <v>1719.5</v>
      </c>
      <c r="G170" s="14">
        <f t="shared" ref="G170:G187" si="6">SUM(F170-E170)</f>
        <v>6</v>
      </c>
      <c r="H170" s="4">
        <v>0.2</v>
      </c>
      <c r="J170" s="4" t="s">
        <v>332</v>
      </c>
    </row>
    <row r="171" spans="1:10" x14ac:dyDescent="0.25">
      <c r="C171" s="12" t="s">
        <v>333</v>
      </c>
      <c r="D171" s="4" t="s">
        <v>334</v>
      </c>
      <c r="E171" s="13">
        <v>1719.5</v>
      </c>
      <c r="F171" s="13">
        <v>1741</v>
      </c>
      <c r="G171" s="14">
        <f t="shared" si="6"/>
        <v>21.5</v>
      </c>
      <c r="H171" s="4">
        <v>0.7</v>
      </c>
      <c r="J171" s="4" t="s">
        <v>335</v>
      </c>
    </row>
    <row r="172" spans="1:10" x14ac:dyDescent="0.25">
      <c r="C172" s="12" t="s">
        <v>336</v>
      </c>
      <c r="D172" s="4" t="s">
        <v>337</v>
      </c>
      <c r="E172" s="13">
        <v>1741</v>
      </c>
      <c r="F172" s="13">
        <v>1748.9</v>
      </c>
      <c r="G172" s="14">
        <f t="shared" si="6"/>
        <v>7.9000000000000909</v>
      </c>
      <c r="H172" s="4">
        <v>0.3</v>
      </c>
      <c r="J172" s="4" t="s">
        <v>338</v>
      </c>
    </row>
    <row r="173" spans="1:10" x14ac:dyDescent="0.25">
      <c r="C173" s="12" t="s">
        <v>339</v>
      </c>
      <c r="D173" s="4" t="s">
        <v>340</v>
      </c>
      <c r="E173" s="13">
        <v>1748.9</v>
      </c>
      <c r="F173" s="13">
        <v>1758.4</v>
      </c>
      <c r="G173" s="14">
        <f t="shared" si="6"/>
        <v>9.5</v>
      </c>
      <c r="H173" s="4">
        <v>0.3</v>
      </c>
      <c r="J173" s="4" t="s">
        <v>341</v>
      </c>
    </row>
    <row r="174" spans="1:10" x14ac:dyDescent="0.25">
      <c r="C174" s="12" t="s">
        <v>342</v>
      </c>
      <c r="D174" s="4" t="s">
        <v>343</v>
      </c>
      <c r="E174" s="13">
        <v>1758.4</v>
      </c>
      <c r="F174" s="13">
        <v>1763.5</v>
      </c>
      <c r="G174" s="14">
        <f t="shared" si="6"/>
        <v>5.0999999999999091</v>
      </c>
      <c r="H174" s="4">
        <v>0.2</v>
      </c>
      <c r="J174" s="4" t="s">
        <v>344</v>
      </c>
    </row>
    <row r="175" spans="1:10" x14ac:dyDescent="0.25">
      <c r="C175" s="12" t="s">
        <v>345</v>
      </c>
      <c r="D175" s="4" t="s">
        <v>346</v>
      </c>
      <c r="E175" s="13">
        <v>1763.5</v>
      </c>
      <c r="F175" s="13">
        <v>1770.7</v>
      </c>
      <c r="G175" s="14">
        <f t="shared" si="6"/>
        <v>7.2000000000000455</v>
      </c>
      <c r="H175" s="4">
        <v>0.4</v>
      </c>
      <c r="J175" s="4" t="s">
        <v>347</v>
      </c>
    </row>
    <row r="176" spans="1:10" x14ac:dyDescent="0.25">
      <c r="C176" s="12" t="s">
        <v>348</v>
      </c>
      <c r="D176" s="4" t="s">
        <v>349</v>
      </c>
      <c r="E176" s="13">
        <v>1770.7</v>
      </c>
      <c r="F176" s="13">
        <v>1780.1</v>
      </c>
      <c r="G176" s="14">
        <f t="shared" si="6"/>
        <v>9.3999999999998636</v>
      </c>
      <c r="H176" s="4">
        <v>0.3</v>
      </c>
      <c r="J176" s="4" t="s">
        <v>350</v>
      </c>
    </row>
    <row r="177" spans="1:10" x14ac:dyDescent="0.25">
      <c r="C177" s="12" t="s">
        <v>351</v>
      </c>
      <c r="D177" s="4" t="s">
        <v>352</v>
      </c>
      <c r="E177" s="13">
        <v>1780.1</v>
      </c>
      <c r="F177" s="13">
        <v>1783</v>
      </c>
      <c r="G177" s="14">
        <f t="shared" si="6"/>
        <v>2.9000000000000909</v>
      </c>
      <c r="H177" s="4">
        <v>0.1</v>
      </c>
      <c r="J177" s="4" t="s">
        <v>353</v>
      </c>
    </row>
    <row r="178" spans="1:10" s="1" customFormat="1" x14ac:dyDescent="0.25">
      <c r="B178" s="1">
        <v>54</v>
      </c>
      <c r="C178" s="2"/>
      <c r="D178" s="1" t="s">
        <v>354</v>
      </c>
      <c r="E178" s="3">
        <v>1783</v>
      </c>
      <c r="F178" s="3">
        <v>1824</v>
      </c>
      <c r="G178" s="11">
        <f t="shared" si="6"/>
        <v>41</v>
      </c>
      <c r="H178" s="1">
        <f>SUM(H179:H180)</f>
        <v>2</v>
      </c>
    </row>
    <row r="179" spans="1:10" x14ac:dyDescent="0.25">
      <c r="C179" s="12" t="s">
        <v>355</v>
      </c>
      <c r="D179" s="4" t="s">
        <v>356</v>
      </c>
      <c r="E179" s="13">
        <v>1783</v>
      </c>
      <c r="F179" s="13">
        <v>1803</v>
      </c>
      <c r="G179" s="14">
        <f t="shared" si="6"/>
        <v>20</v>
      </c>
      <c r="H179" s="4">
        <v>1</v>
      </c>
      <c r="J179" s="4" t="s">
        <v>357</v>
      </c>
    </row>
    <row r="180" spans="1:10" x14ac:dyDescent="0.25">
      <c r="C180" s="12" t="s">
        <v>358</v>
      </c>
      <c r="D180" s="4" t="s">
        <v>359</v>
      </c>
      <c r="E180" s="13">
        <v>1803</v>
      </c>
      <c r="F180" s="13">
        <v>1824</v>
      </c>
      <c r="G180" s="14">
        <f t="shared" si="6"/>
        <v>21</v>
      </c>
      <c r="H180" s="4">
        <v>1</v>
      </c>
      <c r="J180" s="4" t="s">
        <v>360</v>
      </c>
    </row>
    <row r="181" spans="1:10" s="1" customFormat="1" x14ac:dyDescent="0.25">
      <c r="B181" s="1">
        <v>55</v>
      </c>
      <c r="C181" s="2"/>
      <c r="D181" s="1" t="s">
        <v>361</v>
      </c>
      <c r="E181" s="3">
        <v>1824</v>
      </c>
      <c r="F181" s="3">
        <v>1869.8</v>
      </c>
      <c r="G181" s="11">
        <f t="shared" si="6"/>
        <v>45.799999999999955</v>
      </c>
      <c r="H181" s="1">
        <f>SUM(H182:H187)</f>
        <v>1.75</v>
      </c>
    </row>
    <row r="182" spans="1:10" x14ac:dyDescent="0.25">
      <c r="C182" s="12" t="s">
        <v>362</v>
      </c>
      <c r="D182" s="4" t="s">
        <v>363</v>
      </c>
      <c r="E182" s="13">
        <v>1824</v>
      </c>
      <c r="F182" s="13">
        <v>1838</v>
      </c>
      <c r="G182" s="14">
        <f t="shared" si="6"/>
        <v>14</v>
      </c>
      <c r="H182" s="4">
        <v>0.3</v>
      </c>
    </row>
    <row r="183" spans="1:10" x14ac:dyDescent="0.25">
      <c r="C183" s="12" t="s">
        <v>364</v>
      </c>
      <c r="D183" s="4" t="s">
        <v>365</v>
      </c>
      <c r="E183" s="13">
        <v>1838</v>
      </c>
      <c r="F183" s="13">
        <v>1846.1</v>
      </c>
      <c r="G183" s="14">
        <f t="shared" si="6"/>
        <v>8.0999999999999091</v>
      </c>
      <c r="H183" s="4">
        <v>0.4</v>
      </c>
    </row>
    <row r="184" spans="1:10" x14ac:dyDescent="0.25">
      <c r="C184" s="12" t="s">
        <v>366</v>
      </c>
      <c r="D184" s="4" t="s">
        <v>367</v>
      </c>
      <c r="E184" s="13">
        <v>1846.1</v>
      </c>
      <c r="F184" s="13">
        <v>1851</v>
      </c>
      <c r="G184" s="14">
        <f t="shared" si="6"/>
        <v>4.9000000000000909</v>
      </c>
      <c r="H184" s="4">
        <v>0.2</v>
      </c>
    </row>
    <row r="185" spans="1:10" x14ac:dyDescent="0.25">
      <c r="C185" s="12" t="s">
        <v>368</v>
      </c>
      <c r="D185" s="4" t="s">
        <v>369</v>
      </c>
      <c r="E185" s="13">
        <v>1851</v>
      </c>
      <c r="F185" s="13">
        <v>1856.7</v>
      </c>
      <c r="G185" s="14">
        <f t="shared" si="6"/>
        <v>5.7000000000000455</v>
      </c>
      <c r="H185" s="4">
        <v>0.3</v>
      </c>
    </row>
    <row r="186" spans="1:10" x14ac:dyDescent="0.25">
      <c r="C186" s="12" t="s">
        <v>370</v>
      </c>
      <c r="D186" s="4" t="s">
        <v>371</v>
      </c>
      <c r="E186" s="13">
        <v>1856.7</v>
      </c>
      <c r="F186" s="13">
        <v>1866.4</v>
      </c>
      <c r="G186" s="14">
        <f t="shared" si="6"/>
        <v>9.7000000000000455</v>
      </c>
      <c r="H186" s="4">
        <v>0.45</v>
      </c>
    </row>
    <row r="187" spans="1:10" x14ac:dyDescent="0.25">
      <c r="C187" s="12" t="s">
        <v>372</v>
      </c>
      <c r="D187" s="4" t="s">
        <v>373</v>
      </c>
      <c r="E187" s="13">
        <v>1866.4</v>
      </c>
      <c r="F187" s="13">
        <v>1869.8</v>
      </c>
      <c r="G187" s="14">
        <f t="shared" si="6"/>
        <v>3.3999999999998636</v>
      </c>
      <c r="H187" s="4">
        <v>0.1</v>
      </c>
    </row>
    <row r="188" spans="1:10" s="18" customFormat="1" ht="18.75" x14ac:dyDescent="0.25">
      <c r="C188" s="21"/>
      <c r="E188" s="16"/>
      <c r="F188" s="16"/>
      <c r="G188" s="17">
        <f>SUM(G169,G178,G181)</f>
        <v>156.29999999999995</v>
      </c>
      <c r="H188" s="17">
        <f>SUM(H169,H178,H181)</f>
        <v>6.25</v>
      </c>
      <c r="I188" s="19">
        <f>G188/H188</f>
        <v>25.007999999999992</v>
      </c>
      <c r="J188" s="18" t="s">
        <v>114</v>
      </c>
    </row>
    <row r="189" spans="1:10" s="5" customFormat="1" ht="18.75" x14ac:dyDescent="0.25">
      <c r="A189" s="5" t="s">
        <v>374</v>
      </c>
      <c r="C189" s="22"/>
      <c r="E189" s="8">
        <v>1869.8</v>
      </c>
      <c r="F189" s="8">
        <v>2080</v>
      </c>
      <c r="G189" s="9">
        <f>SUM(F189-E189)</f>
        <v>210.20000000000005</v>
      </c>
    </row>
    <row r="190" spans="1:10" s="1" customFormat="1" x14ac:dyDescent="0.25">
      <c r="B190" s="1">
        <v>56</v>
      </c>
      <c r="C190" s="2"/>
      <c r="D190" s="1" t="s">
        <v>375</v>
      </c>
      <c r="E190" s="3">
        <v>1869.8</v>
      </c>
      <c r="F190" s="3">
        <v>1965</v>
      </c>
      <c r="G190" s="11">
        <f>SUM(F190-E190)</f>
        <v>95.200000000000045</v>
      </c>
      <c r="H190" s="1">
        <f>SUM(H191:H202)</f>
        <v>5.05</v>
      </c>
    </row>
    <row r="191" spans="1:10" x14ac:dyDescent="0.25">
      <c r="C191" s="12" t="s">
        <v>376</v>
      </c>
      <c r="D191" s="4" t="s">
        <v>377</v>
      </c>
      <c r="E191" s="13">
        <v>1869.8</v>
      </c>
      <c r="F191" s="13">
        <v>1875.3</v>
      </c>
      <c r="G191" s="14">
        <f t="shared" ref="G191:G213" si="7">SUM(F191-E191)</f>
        <v>5.5</v>
      </c>
      <c r="H191" s="4">
        <v>0.4</v>
      </c>
    </row>
    <row r="192" spans="1:10" x14ac:dyDescent="0.25">
      <c r="C192" s="12" t="s">
        <v>378</v>
      </c>
      <c r="D192" s="4" t="s">
        <v>379</v>
      </c>
      <c r="E192" s="13">
        <v>1875.3</v>
      </c>
      <c r="F192" s="13">
        <v>1880.3</v>
      </c>
      <c r="G192" s="14">
        <f t="shared" si="7"/>
        <v>5</v>
      </c>
      <c r="H192" s="4">
        <v>0.25</v>
      </c>
    </row>
    <row r="193" spans="2:10" x14ac:dyDescent="0.25">
      <c r="C193" s="12" t="s">
        <v>380</v>
      </c>
      <c r="D193" s="4" t="s">
        <v>381</v>
      </c>
      <c r="E193" s="13">
        <v>1880.3</v>
      </c>
      <c r="F193" s="13">
        <v>1888</v>
      </c>
      <c r="G193" s="14">
        <f t="shared" si="7"/>
        <v>7.7000000000000455</v>
      </c>
      <c r="H193" s="4">
        <v>0.5</v>
      </c>
      <c r="J193" s="4" t="s">
        <v>382</v>
      </c>
    </row>
    <row r="194" spans="2:10" x14ac:dyDescent="0.25">
      <c r="C194" s="12" t="s">
        <v>383</v>
      </c>
      <c r="D194" s="4" t="s">
        <v>384</v>
      </c>
      <c r="E194" s="13">
        <v>1888</v>
      </c>
      <c r="F194" s="13">
        <v>1893.6</v>
      </c>
      <c r="G194" s="14">
        <f t="shared" si="7"/>
        <v>5.5999999999999091</v>
      </c>
      <c r="H194" s="4">
        <v>0.5</v>
      </c>
    </row>
    <row r="195" spans="2:10" x14ac:dyDescent="0.25">
      <c r="C195" s="12" t="s">
        <v>385</v>
      </c>
      <c r="D195" s="4" t="s">
        <v>386</v>
      </c>
      <c r="E195" s="13">
        <v>1893.6</v>
      </c>
      <c r="F195" s="13">
        <v>1902</v>
      </c>
      <c r="G195" s="14">
        <f t="shared" si="7"/>
        <v>8.4000000000000909</v>
      </c>
      <c r="H195" s="4">
        <v>0.45</v>
      </c>
    </row>
    <row r="196" spans="2:10" x14ac:dyDescent="0.25">
      <c r="C196" s="12" t="s">
        <v>387</v>
      </c>
      <c r="D196" s="4" t="s">
        <v>388</v>
      </c>
      <c r="E196" s="13">
        <v>1902</v>
      </c>
      <c r="F196" s="13">
        <v>1908.7</v>
      </c>
      <c r="G196" s="14">
        <f t="shared" si="7"/>
        <v>6.7000000000000455</v>
      </c>
      <c r="H196" s="4">
        <v>0.4</v>
      </c>
    </row>
    <row r="197" spans="2:10" x14ac:dyDescent="0.25">
      <c r="C197" s="12" t="s">
        <v>389</v>
      </c>
      <c r="D197" s="4" t="s">
        <v>390</v>
      </c>
      <c r="E197" s="13">
        <v>1908.7</v>
      </c>
      <c r="F197" s="13">
        <v>1915.5</v>
      </c>
      <c r="G197" s="14">
        <f t="shared" si="7"/>
        <v>6.7999999999999545</v>
      </c>
      <c r="H197" s="4">
        <v>0.45</v>
      </c>
    </row>
    <row r="198" spans="2:10" x14ac:dyDescent="0.25">
      <c r="C198" s="12" t="s">
        <v>391</v>
      </c>
      <c r="D198" s="4" t="s">
        <v>392</v>
      </c>
      <c r="E198" s="13">
        <v>1915.5</v>
      </c>
      <c r="F198" s="13">
        <v>1925.9</v>
      </c>
      <c r="G198" s="14">
        <f t="shared" si="7"/>
        <v>10.400000000000091</v>
      </c>
      <c r="H198" s="4">
        <v>0.5</v>
      </c>
    </row>
    <row r="199" spans="2:10" x14ac:dyDescent="0.25">
      <c r="C199" s="12" t="s">
        <v>393</v>
      </c>
      <c r="D199" s="4" t="s">
        <v>394</v>
      </c>
      <c r="E199" s="13">
        <v>1925.9</v>
      </c>
      <c r="F199" s="13">
        <v>1932.8</v>
      </c>
      <c r="G199" s="14">
        <f t="shared" si="7"/>
        <v>6.8999999999998636</v>
      </c>
      <c r="H199" s="4">
        <v>0.4</v>
      </c>
    </row>
    <row r="200" spans="2:10" x14ac:dyDescent="0.25">
      <c r="C200" s="12" t="s">
        <v>395</v>
      </c>
      <c r="D200" s="4" t="s">
        <v>396</v>
      </c>
      <c r="E200" s="13">
        <v>1932.8</v>
      </c>
      <c r="F200" s="13">
        <v>1944</v>
      </c>
      <c r="G200" s="14">
        <f t="shared" si="7"/>
        <v>11.200000000000045</v>
      </c>
      <c r="H200" s="4">
        <v>0.5</v>
      </c>
    </row>
    <row r="201" spans="2:10" x14ac:dyDescent="0.25">
      <c r="C201" s="12" t="s">
        <v>397</v>
      </c>
      <c r="D201" s="4" t="s">
        <v>398</v>
      </c>
      <c r="E201" s="13">
        <v>1944</v>
      </c>
      <c r="F201" s="13">
        <v>1955.5</v>
      </c>
      <c r="G201" s="14">
        <f t="shared" si="7"/>
        <v>11.5</v>
      </c>
      <c r="H201" s="4">
        <v>0.5</v>
      </c>
    </row>
    <row r="202" spans="2:10" x14ac:dyDescent="0.25">
      <c r="C202" s="12" t="s">
        <v>399</v>
      </c>
      <c r="D202" s="4" t="s">
        <v>400</v>
      </c>
      <c r="E202" s="13">
        <v>1955.5</v>
      </c>
      <c r="F202" s="13">
        <v>1965</v>
      </c>
      <c r="G202" s="14">
        <f t="shared" si="7"/>
        <v>9.5</v>
      </c>
      <c r="H202" s="4">
        <v>0.2</v>
      </c>
      <c r="J202" s="4" t="s">
        <v>401</v>
      </c>
    </row>
    <row r="203" spans="2:10" s="1" customFormat="1" x14ac:dyDescent="0.25">
      <c r="B203" s="1">
        <v>57</v>
      </c>
      <c r="C203" s="2"/>
      <c r="D203" s="1" t="s">
        <v>402</v>
      </c>
      <c r="E203" s="3">
        <v>1965</v>
      </c>
      <c r="F203" s="3">
        <v>2080</v>
      </c>
      <c r="G203" s="11">
        <f t="shared" si="7"/>
        <v>115</v>
      </c>
      <c r="H203" s="1">
        <f>SUM(H204:H213)</f>
        <v>5.2</v>
      </c>
    </row>
    <row r="204" spans="2:10" x14ac:dyDescent="0.25">
      <c r="C204" s="12" t="s">
        <v>403</v>
      </c>
      <c r="D204" s="4" t="s">
        <v>404</v>
      </c>
      <c r="E204" s="13">
        <v>1965</v>
      </c>
      <c r="F204" s="13">
        <v>1974.3</v>
      </c>
      <c r="G204" s="14">
        <f t="shared" si="7"/>
        <v>9.2999999999999545</v>
      </c>
      <c r="H204" s="4">
        <v>0.3</v>
      </c>
    </row>
    <row r="205" spans="2:10" x14ac:dyDescent="0.25">
      <c r="C205" s="12" t="s">
        <v>405</v>
      </c>
      <c r="D205" s="4" t="s">
        <v>406</v>
      </c>
      <c r="E205" s="13">
        <v>1974.3</v>
      </c>
      <c r="F205" s="13">
        <v>1987.9</v>
      </c>
      <c r="G205" s="14">
        <f t="shared" si="7"/>
        <v>13.600000000000136</v>
      </c>
      <c r="H205" s="4">
        <v>0.5</v>
      </c>
    </row>
    <row r="206" spans="2:10" x14ac:dyDescent="0.25">
      <c r="C206" s="12" t="s">
        <v>407</v>
      </c>
      <c r="D206" s="4" t="s">
        <v>408</v>
      </c>
      <c r="E206" s="13">
        <v>1987.9</v>
      </c>
      <c r="F206" s="13">
        <v>1994</v>
      </c>
      <c r="G206" s="14">
        <f t="shared" si="7"/>
        <v>6.0999999999999091</v>
      </c>
      <c r="H206" s="4">
        <v>0.3</v>
      </c>
    </row>
    <row r="207" spans="2:10" x14ac:dyDescent="0.25">
      <c r="C207" s="12" t="s">
        <v>409</v>
      </c>
      <c r="D207" s="4" t="s">
        <v>410</v>
      </c>
      <c r="E207" s="13">
        <v>1994</v>
      </c>
      <c r="F207" s="13">
        <v>2002.3</v>
      </c>
      <c r="G207" s="14">
        <f t="shared" si="7"/>
        <v>8.2999999999999545</v>
      </c>
      <c r="H207" s="4">
        <v>0.8</v>
      </c>
    </row>
    <row r="208" spans="2:10" x14ac:dyDescent="0.25">
      <c r="C208" s="12" t="s">
        <v>411</v>
      </c>
      <c r="D208" s="4" t="s">
        <v>412</v>
      </c>
      <c r="E208" s="13">
        <v>2002.3</v>
      </c>
      <c r="F208" s="13">
        <v>2009.3</v>
      </c>
      <c r="G208" s="14">
        <f t="shared" si="7"/>
        <v>7</v>
      </c>
      <c r="H208" s="4">
        <v>0.3</v>
      </c>
    </row>
    <row r="209" spans="1:10" x14ac:dyDescent="0.25">
      <c r="C209" s="12" t="s">
        <v>413</v>
      </c>
      <c r="D209" s="4" t="s">
        <v>414</v>
      </c>
      <c r="E209" s="13">
        <v>2009.3</v>
      </c>
      <c r="F209" s="13">
        <v>2017</v>
      </c>
      <c r="G209" s="14">
        <f t="shared" si="7"/>
        <v>7.7000000000000455</v>
      </c>
      <c r="H209" s="4">
        <v>0.8</v>
      </c>
    </row>
    <row r="210" spans="1:10" x14ac:dyDescent="0.25">
      <c r="C210" s="12" t="s">
        <v>415</v>
      </c>
      <c r="D210" s="4" t="s">
        <v>416</v>
      </c>
      <c r="E210" s="13">
        <v>2017</v>
      </c>
      <c r="F210" s="13">
        <v>2025.3</v>
      </c>
      <c r="G210" s="14">
        <f t="shared" si="7"/>
        <v>8.2999999999999545</v>
      </c>
      <c r="H210" s="4">
        <v>0.4</v>
      </c>
    </row>
    <row r="211" spans="1:10" x14ac:dyDescent="0.25">
      <c r="C211" s="12" t="s">
        <v>417</v>
      </c>
      <c r="D211" s="4" t="s">
        <v>418</v>
      </c>
      <c r="E211" s="13">
        <v>2025.3</v>
      </c>
      <c r="F211" s="13">
        <v>2051.1999999999998</v>
      </c>
      <c r="G211" s="14">
        <f t="shared" si="7"/>
        <v>25.899999999999864</v>
      </c>
      <c r="H211" s="4">
        <v>0.8</v>
      </c>
    </row>
    <row r="212" spans="1:10" x14ac:dyDescent="0.25">
      <c r="C212" s="12" t="s">
        <v>419</v>
      </c>
      <c r="D212" s="4" t="s">
        <v>420</v>
      </c>
      <c r="E212" s="13">
        <v>2051.1999999999998</v>
      </c>
      <c r="F212" s="13">
        <v>2067.5</v>
      </c>
      <c r="G212" s="14">
        <f t="shared" si="7"/>
        <v>16.300000000000182</v>
      </c>
      <c r="H212" s="4">
        <v>0.6</v>
      </c>
    </row>
    <row r="213" spans="1:10" x14ac:dyDescent="0.25">
      <c r="C213" s="12" t="s">
        <v>421</v>
      </c>
      <c r="D213" s="4" t="s">
        <v>422</v>
      </c>
      <c r="E213" s="13">
        <v>2067.5</v>
      </c>
      <c r="F213" s="13">
        <v>2080</v>
      </c>
      <c r="G213" s="14">
        <f t="shared" si="7"/>
        <v>12.5</v>
      </c>
      <c r="H213" s="4">
        <v>0.4</v>
      </c>
      <c r="J213" s="4" t="s">
        <v>423</v>
      </c>
    </row>
    <row r="214" spans="1:10" s="18" customFormat="1" ht="18.75" x14ac:dyDescent="0.25">
      <c r="C214" s="21"/>
      <c r="E214" s="16"/>
      <c r="F214" s="16"/>
      <c r="G214" s="17">
        <f>SUM(G190,G203)</f>
        <v>210.20000000000005</v>
      </c>
      <c r="H214" s="17">
        <f>SUM(H190,H203)</f>
        <v>10.25</v>
      </c>
      <c r="I214" s="19">
        <f>G214/H214</f>
        <v>20.507317073170736</v>
      </c>
      <c r="J214" s="18" t="s">
        <v>114</v>
      </c>
    </row>
    <row r="215" spans="1:10" s="5" customFormat="1" ht="18.75" x14ac:dyDescent="0.25">
      <c r="A215" s="5" t="s">
        <v>424</v>
      </c>
      <c r="C215" s="22"/>
      <c r="E215" s="8">
        <v>2080</v>
      </c>
      <c r="F215" s="8">
        <v>2522</v>
      </c>
      <c r="G215" s="9">
        <f>F215-E215</f>
        <v>442</v>
      </c>
    </row>
    <row r="216" spans="1:10" s="1" customFormat="1" x14ac:dyDescent="0.25">
      <c r="B216" s="1">
        <v>58</v>
      </c>
      <c r="C216" s="2"/>
      <c r="D216" s="1" t="s">
        <v>425</v>
      </c>
      <c r="E216" s="3">
        <v>2080</v>
      </c>
      <c r="F216" s="3">
        <v>2192.5</v>
      </c>
      <c r="G216" s="11">
        <f>F216-E216</f>
        <v>112.5</v>
      </c>
      <c r="H216" s="1">
        <f>SUM(H217:H223)</f>
        <v>4.8</v>
      </c>
    </row>
    <row r="217" spans="1:10" x14ac:dyDescent="0.25">
      <c r="C217" s="12" t="s">
        <v>426</v>
      </c>
      <c r="D217" s="4" t="s">
        <v>427</v>
      </c>
      <c r="E217" s="13">
        <v>2080</v>
      </c>
      <c r="F217" s="13">
        <v>2105.5</v>
      </c>
      <c r="G217" s="14">
        <f t="shared" ref="G217:G250" si="8">F217-E217</f>
        <v>25.5</v>
      </c>
      <c r="H217" s="4">
        <v>0.8</v>
      </c>
    </row>
    <row r="218" spans="1:10" x14ac:dyDescent="0.25">
      <c r="C218" s="12" t="s">
        <v>428</v>
      </c>
      <c r="D218" s="4" t="s">
        <v>429</v>
      </c>
      <c r="E218" s="13">
        <v>2105.5</v>
      </c>
      <c r="F218" s="13">
        <v>2123</v>
      </c>
      <c r="G218" s="14">
        <f t="shared" si="8"/>
        <v>17.5</v>
      </c>
      <c r="H218" s="4">
        <v>0.6</v>
      </c>
    </row>
    <row r="219" spans="1:10" x14ac:dyDescent="0.25">
      <c r="C219" s="12" t="s">
        <v>430</v>
      </c>
      <c r="D219" s="4" t="s">
        <v>431</v>
      </c>
      <c r="E219" s="13">
        <v>2123</v>
      </c>
      <c r="F219" s="13">
        <v>2132.6999999999998</v>
      </c>
      <c r="G219" s="14">
        <f t="shared" si="8"/>
        <v>9.6999999999998181</v>
      </c>
      <c r="H219" s="4">
        <v>0.5</v>
      </c>
    </row>
    <row r="220" spans="1:10" x14ac:dyDescent="0.25">
      <c r="C220" s="12" t="s">
        <v>432</v>
      </c>
      <c r="D220" s="4" t="s">
        <v>433</v>
      </c>
      <c r="E220" s="13">
        <v>2132.6999999999998</v>
      </c>
      <c r="F220" s="13">
        <v>2147.1999999999998</v>
      </c>
      <c r="G220" s="14">
        <f t="shared" si="8"/>
        <v>14.5</v>
      </c>
      <c r="H220" s="4">
        <v>0.7</v>
      </c>
    </row>
    <row r="221" spans="1:10" x14ac:dyDescent="0.25">
      <c r="C221" s="12" t="s">
        <v>434</v>
      </c>
      <c r="D221" s="4" t="s">
        <v>435</v>
      </c>
      <c r="E221" s="13">
        <v>2147.1999999999998</v>
      </c>
      <c r="F221" s="13">
        <v>2169</v>
      </c>
      <c r="G221" s="14">
        <f t="shared" si="8"/>
        <v>21.800000000000182</v>
      </c>
      <c r="H221" s="4">
        <v>0.8</v>
      </c>
    </row>
    <row r="222" spans="1:10" x14ac:dyDescent="0.25">
      <c r="C222" s="12" t="s">
        <v>436</v>
      </c>
      <c r="D222" s="4" t="s">
        <v>437</v>
      </c>
      <c r="E222" s="13">
        <v>2169</v>
      </c>
      <c r="F222" s="13">
        <v>2182.9</v>
      </c>
      <c r="G222" s="14">
        <f t="shared" si="8"/>
        <v>13.900000000000091</v>
      </c>
      <c r="H222" s="4">
        <v>0.9</v>
      </c>
    </row>
    <row r="223" spans="1:10" x14ac:dyDescent="0.25">
      <c r="C223" s="12" t="s">
        <v>438</v>
      </c>
      <c r="D223" s="4" t="s">
        <v>439</v>
      </c>
      <c r="E223" s="13">
        <v>2182.9</v>
      </c>
      <c r="F223" s="13">
        <v>2192.5</v>
      </c>
      <c r="G223" s="14">
        <f t="shared" si="8"/>
        <v>9.5999999999999091</v>
      </c>
      <c r="H223" s="4">
        <v>0.5</v>
      </c>
      <c r="J223" s="4" t="s">
        <v>440</v>
      </c>
    </row>
    <row r="224" spans="1:10" s="1" customFormat="1" x14ac:dyDescent="0.25">
      <c r="B224" s="1">
        <v>59</v>
      </c>
      <c r="C224" s="2"/>
      <c r="D224" s="1" t="s">
        <v>441</v>
      </c>
      <c r="E224" s="3">
        <v>2192.5</v>
      </c>
      <c r="F224" s="3">
        <v>2265</v>
      </c>
      <c r="G224" s="11">
        <f t="shared" si="8"/>
        <v>72.5</v>
      </c>
      <c r="H224" s="1">
        <f>SUM(H225:H230)</f>
        <v>2.4500000000000002</v>
      </c>
    </row>
    <row r="225" spans="2:10" x14ac:dyDescent="0.25">
      <c r="C225" s="12" t="s">
        <v>442</v>
      </c>
      <c r="D225" s="4" t="s">
        <v>443</v>
      </c>
      <c r="E225" s="13">
        <v>2192.5</v>
      </c>
      <c r="F225" s="13">
        <v>2202.6999999999998</v>
      </c>
      <c r="G225" s="14">
        <f t="shared" si="8"/>
        <v>10.199999999999818</v>
      </c>
      <c r="H225" s="4">
        <v>0.3</v>
      </c>
    </row>
    <row r="226" spans="2:10" x14ac:dyDescent="0.25">
      <c r="C226" s="12" t="s">
        <v>444</v>
      </c>
      <c r="D226" s="4" t="s">
        <v>445</v>
      </c>
      <c r="E226" s="13">
        <v>2202.6999999999998</v>
      </c>
      <c r="F226" s="13">
        <v>2218</v>
      </c>
      <c r="G226" s="14">
        <f t="shared" si="8"/>
        <v>15.300000000000182</v>
      </c>
      <c r="H226" s="4">
        <v>0.8</v>
      </c>
      <c r="J226" s="4" t="s">
        <v>446</v>
      </c>
    </row>
    <row r="227" spans="2:10" x14ac:dyDescent="0.25">
      <c r="C227" s="12" t="s">
        <v>447</v>
      </c>
      <c r="D227" s="4" t="s">
        <v>448</v>
      </c>
      <c r="E227" s="13">
        <v>2218</v>
      </c>
      <c r="F227" s="13">
        <v>2236</v>
      </c>
      <c r="G227" s="14">
        <f t="shared" si="8"/>
        <v>18</v>
      </c>
      <c r="H227" s="4">
        <v>0.6</v>
      </c>
    </row>
    <row r="228" spans="2:10" x14ac:dyDescent="0.25">
      <c r="C228" s="12" t="s">
        <v>449</v>
      </c>
      <c r="D228" s="4" t="s">
        <v>450</v>
      </c>
      <c r="E228" s="13">
        <v>2236</v>
      </c>
      <c r="F228" s="13">
        <v>2258</v>
      </c>
      <c r="G228" s="14">
        <f t="shared" si="8"/>
        <v>22</v>
      </c>
      <c r="H228" s="4">
        <v>0.6</v>
      </c>
    </row>
    <row r="229" spans="2:10" x14ac:dyDescent="0.25">
      <c r="C229" s="12" t="s">
        <v>451</v>
      </c>
      <c r="D229" s="4" t="s">
        <v>452</v>
      </c>
      <c r="E229" s="13">
        <v>2258</v>
      </c>
      <c r="F229" s="13">
        <v>2261.5</v>
      </c>
      <c r="G229" s="14">
        <f t="shared" si="8"/>
        <v>3.5</v>
      </c>
      <c r="H229" s="4">
        <v>0.13</v>
      </c>
    </row>
    <row r="230" spans="2:10" ht="14.1" customHeight="1" x14ac:dyDescent="0.25">
      <c r="C230" s="12" t="s">
        <v>453</v>
      </c>
      <c r="D230" s="4" t="s">
        <v>454</v>
      </c>
      <c r="E230" s="13">
        <v>2261.5</v>
      </c>
      <c r="F230" s="13">
        <v>2265</v>
      </c>
      <c r="G230" s="14">
        <f t="shared" si="8"/>
        <v>3.5</v>
      </c>
      <c r="H230" s="4">
        <v>0.02</v>
      </c>
    </row>
    <row r="231" spans="2:10" s="32" customFormat="1" x14ac:dyDescent="0.25">
      <c r="C231" s="33" t="s">
        <v>455</v>
      </c>
      <c r="D231" s="32" t="s">
        <v>456</v>
      </c>
      <c r="E231" s="34"/>
      <c r="F231" s="34"/>
      <c r="G231" s="35"/>
      <c r="J231" s="32" t="s">
        <v>457</v>
      </c>
    </row>
    <row r="232" spans="2:10" s="1" customFormat="1" x14ac:dyDescent="0.25">
      <c r="B232" s="1">
        <v>60</v>
      </c>
      <c r="C232" s="2"/>
      <c r="D232" s="1" t="s">
        <v>458</v>
      </c>
      <c r="E232" s="3">
        <v>2265</v>
      </c>
      <c r="F232" s="3">
        <v>2335</v>
      </c>
      <c r="G232" s="11">
        <f t="shared" si="8"/>
        <v>70</v>
      </c>
      <c r="H232" s="1">
        <f>SUM(H233:H237)</f>
        <v>2.4000000000000004</v>
      </c>
    </row>
    <row r="233" spans="2:10" x14ac:dyDescent="0.25">
      <c r="C233" s="12" t="s">
        <v>459</v>
      </c>
      <c r="D233" s="4" t="s">
        <v>460</v>
      </c>
      <c r="E233" s="13">
        <v>2265</v>
      </c>
      <c r="F233" s="13">
        <v>2281</v>
      </c>
      <c r="G233" s="14">
        <f t="shared" si="8"/>
        <v>16</v>
      </c>
      <c r="H233" s="4">
        <v>0.5</v>
      </c>
    </row>
    <row r="234" spans="2:10" x14ac:dyDescent="0.25">
      <c r="C234" s="12" t="s">
        <v>461</v>
      </c>
      <c r="D234" s="4" t="s">
        <v>462</v>
      </c>
      <c r="E234" s="13">
        <v>2281</v>
      </c>
      <c r="F234" s="13">
        <v>2297</v>
      </c>
      <c r="G234" s="14">
        <f t="shared" si="8"/>
        <v>16</v>
      </c>
      <c r="H234" s="4">
        <v>0.8</v>
      </c>
      <c r="J234" s="4" t="s">
        <v>463</v>
      </c>
    </row>
    <row r="235" spans="2:10" x14ac:dyDescent="0.25">
      <c r="C235" s="12" t="s">
        <v>464</v>
      </c>
      <c r="D235" s="4" t="s">
        <v>465</v>
      </c>
      <c r="E235" s="13">
        <v>2297</v>
      </c>
      <c r="F235" s="13">
        <v>2309.8000000000002</v>
      </c>
      <c r="G235" s="14">
        <f t="shared" si="8"/>
        <v>12.800000000000182</v>
      </c>
      <c r="H235" s="4">
        <v>0.4</v>
      </c>
    </row>
    <row r="236" spans="2:10" x14ac:dyDescent="0.25">
      <c r="C236" s="12" t="s">
        <v>466</v>
      </c>
      <c r="D236" s="4" t="s">
        <v>467</v>
      </c>
      <c r="E236" s="13">
        <v>2309.8000000000002</v>
      </c>
      <c r="F236" s="13">
        <v>2314.1999999999998</v>
      </c>
      <c r="G236" s="14">
        <f t="shared" si="8"/>
        <v>4.3999999999996362</v>
      </c>
      <c r="H236" s="4">
        <v>0.1</v>
      </c>
    </row>
    <row r="237" spans="2:10" x14ac:dyDescent="0.25">
      <c r="C237" s="12" t="s">
        <v>468</v>
      </c>
      <c r="D237" s="4" t="s">
        <v>469</v>
      </c>
      <c r="E237" s="13">
        <v>2314.1999999999998</v>
      </c>
      <c r="F237" s="13">
        <v>2335</v>
      </c>
      <c r="G237" s="14">
        <f t="shared" si="8"/>
        <v>20.800000000000182</v>
      </c>
      <c r="H237" s="4">
        <v>0.6</v>
      </c>
    </row>
    <row r="238" spans="2:10" s="32" customFormat="1" x14ac:dyDescent="0.25">
      <c r="C238" s="33"/>
      <c r="D238" s="32" t="s">
        <v>470</v>
      </c>
      <c r="E238" s="34"/>
      <c r="F238" s="34"/>
      <c r="G238" s="35"/>
      <c r="J238" s="32" t="s">
        <v>471</v>
      </c>
    </row>
    <row r="239" spans="2:10" s="1" customFormat="1" x14ac:dyDescent="0.25">
      <c r="B239" s="1">
        <v>61</v>
      </c>
      <c r="C239" s="2"/>
      <c r="D239" s="1" t="s">
        <v>472</v>
      </c>
      <c r="E239" s="3">
        <v>2335</v>
      </c>
      <c r="F239" s="3">
        <v>2408</v>
      </c>
      <c r="G239" s="11">
        <f t="shared" si="8"/>
        <v>73</v>
      </c>
      <c r="H239" s="1">
        <f>SUM(H240:H245)</f>
        <v>2.6</v>
      </c>
    </row>
    <row r="240" spans="2:10" x14ac:dyDescent="0.25">
      <c r="C240" s="12" t="s">
        <v>473</v>
      </c>
      <c r="D240" s="4" t="s">
        <v>474</v>
      </c>
      <c r="E240" s="13">
        <v>2335</v>
      </c>
      <c r="F240" s="13">
        <v>2343.6</v>
      </c>
      <c r="G240" s="14">
        <f t="shared" si="8"/>
        <v>8.5999999999999091</v>
      </c>
      <c r="H240" s="4">
        <v>0.4</v>
      </c>
    </row>
    <row r="241" spans="1:10" x14ac:dyDescent="0.25">
      <c r="C241" s="12" t="s">
        <v>475</v>
      </c>
      <c r="D241" s="4" t="s">
        <v>476</v>
      </c>
      <c r="E241" s="13">
        <v>2343.6</v>
      </c>
      <c r="F241" s="13">
        <v>2353</v>
      </c>
      <c r="G241" s="14">
        <f t="shared" si="8"/>
        <v>9.4000000000000909</v>
      </c>
      <c r="H241" s="4">
        <v>0.5</v>
      </c>
    </row>
    <row r="242" spans="1:10" x14ac:dyDescent="0.25">
      <c r="C242" s="12" t="s">
        <v>477</v>
      </c>
      <c r="D242" s="4" t="s">
        <v>478</v>
      </c>
      <c r="E242" s="13">
        <v>2353</v>
      </c>
      <c r="F242" s="13">
        <v>2359</v>
      </c>
      <c r="G242" s="14">
        <f t="shared" si="8"/>
        <v>6</v>
      </c>
      <c r="H242" s="4">
        <v>0.2</v>
      </c>
    </row>
    <row r="243" spans="1:10" x14ac:dyDescent="0.25">
      <c r="C243" s="12" t="s">
        <v>479</v>
      </c>
      <c r="D243" s="4" t="s">
        <v>480</v>
      </c>
      <c r="E243" s="13">
        <v>2359</v>
      </c>
      <c r="F243" s="13">
        <v>2373.9</v>
      </c>
      <c r="G243" s="14">
        <f t="shared" si="8"/>
        <v>14.900000000000091</v>
      </c>
      <c r="H243" s="4">
        <v>0.6</v>
      </c>
    </row>
    <row r="244" spans="1:10" x14ac:dyDescent="0.25">
      <c r="C244" s="12" t="s">
        <v>481</v>
      </c>
      <c r="D244" s="4" t="s">
        <v>482</v>
      </c>
      <c r="E244" s="13">
        <v>2373.9</v>
      </c>
      <c r="F244" s="13">
        <v>2392</v>
      </c>
      <c r="G244" s="14">
        <f t="shared" si="8"/>
        <v>18.099999999999909</v>
      </c>
      <c r="H244" s="4">
        <v>0.5</v>
      </c>
    </row>
    <row r="245" spans="1:10" x14ac:dyDescent="0.25">
      <c r="C245" s="12" t="s">
        <v>483</v>
      </c>
      <c r="D245" s="4" t="s">
        <v>484</v>
      </c>
      <c r="E245" s="13">
        <v>2392</v>
      </c>
      <c r="F245" s="13">
        <v>2408</v>
      </c>
      <c r="G245" s="14">
        <f t="shared" si="8"/>
        <v>16</v>
      </c>
      <c r="H245" s="4">
        <v>0.4</v>
      </c>
      <c r="J245" s="4" t="s">
        <v>485</v>
      </c>
    </row>
    <row r="246" spans="1:10" s="1" customFormat="1" x14ac:dyDescent="0.25">
      <c r="B246" s="1">
        <v>62</v>
      </c>
      <c r="C246" s="2"/>
      <c r="D246" s="1" t="s">
        <v>486</v>
      </c>
      <c r="E246" s="3">
        <v>2408</v>
      </c>
      <c r="F246" s="3">
        <v>2495</v>
      </c>
      <c r="G246" s="11">
        <f t="shared" si="8"/>
        <v>87</v>
      </c>
      <c r="H246" s="1">
        <f>SUM(H247:H249)</f>
        <v>3</v>
      </c>
    </row>
    <row r="247" spans="1:10" x14ac:dyDescent="0.25">
      <c r="C247" s="12" t="s">
        <v>487</v>
      </c>
      <c r="D247" s="4" t="s">
        <v>488</v>
      </c>
      <c r="E247" s="13">
        <v>2408</v>
      </c>
      <c r="F247" s="13">
        <v>2439</v>
      </c>
      <c r="G247" s="14">
        <f t="shared" si="8"/>
        <v>31</v>
      </c>
      <c r="H247" s="4">
        <v>1</v>
      </c>
    </row>
    <row r="248" spans="1:10" x14ac:dyDescent="0.25">
      <c r="C248" s="12" t="s">
        <v>489</v>
      </c>
      <c r="D248" s="4" t="s">
        <v>490</v>
      </c>
      <c r="E248" s="13">
        <v>2439</v>
      </c>
      <c r="F248" s="13">
        <v>2463</v>
      </c>
      <c r="G248" s="14">
        <f t="shared" si="8"/>
        <v>24</v>
      </c>
      <c r="H248" s="4">
        <v>1</v>
      </c>
      <c r="J248" s="4" t="s">
        <v>491</v>
      </c>
    </row>
    <row r="249" spans="1:10" x14ac:dyDescent="0.25">
      <c r="C249" s="12" t="s">
        <v>492</v>
      </c>
      <c r="D249" s="4" t="s">
        <v>493</v>
      </c>
      <c r="E249" s="13">
        <v>2463</v>
      </c>
      <c r="F249" s="13">
        <v>2495</v>
      </c>
      <c r="G249" s="14">
        <f t="shared" si="8"/>
        <v>32</v>
      </c>
      <c r="H249" s="4">
        <v>1</v>
      </c>
      <c r="J249" s="4" t="s">
        <v>494</v>
      </c>
    </row>
    <row r="250" spans="1:10" s="1" customFormat="1" x14ac:dyDescent="0.25">
      <c r="B250" s="1">
        <v>63</v>
      </c>
      <c r="C250" s="2"/>
      <c r="D250" s="1" t="s">
        <v>495</v>
      </c>
      <c r="E250" s="3">
        <v>2495</v>
      </c>
      <c r="F250" s="3">
        <v>2522</v>
      </c>
      <c r="G250" s="11">
        <f t="shared" si="8"/>
        <v>27</v>
      </c>
      <c r="H250" s="1">
        <v>1</v>
      </c>
      <c r="J250" s="1" t="s">
        <v>496</v>
      </c>
    </row>
    <row r="251" spans="1:10" s="18" customFormat="1" ht="18.75" x14ac:dyDescent="0.25">
      <c r="C251" s="21"/>
      <c r="E251" s="16"/>
      <c r="F251" s="16"/>
      <c r="G251" s="17">
        <f>SUM(G216,G224,G232,G239,G246,G250)</f>
        <v>442</v>
      </c>
      <c r="H251" s="17">
        <f>SUM(H216,H224,H232,H239,H246,H250)</f>
        <v>16.25</v>
      </c>
      <c r="I251" s="19">
        <f>G251/H251</f>
        <v>27.2</v>
      </c>
      <c r="J251" s="18" t="s">
        <v>114</v>
      </c>
    </row>
    <row r="252" spans="1:10" s="5" customFormat="1" ht="18.75" x14ac:dyDescent="0.25">
      <c r="A252" s="5" t="s">
        <v>497</v>
      </c>
      <c r="C252" s="22"/>
      <c r="E252" s="8">
        <v>2522</v>
      </c>
      <c r="F252" s="8">
        <v>2747.6</v>
      </c>
      <c r="G252" s="9">
        <f>SUM(F252-E252)</f>
        <v>225.59999999999991</v>
      </c>
    </row>
    <row r="253" spans="1:10" s="1" customFormat="1" x14ac:dyDescent="0.25">
      <c r="B253" s="1">
        <v>64</v>
      </c>
      <c r="C253" s="2"/>
      <c r="D253" s="1" t="s">
        <v>498</v>
      </c>
      <c r="E253" s="3">
        <v>2522</v>
      </c>
      <c r="F253" s="3">
        <v>2573.4</v>
      </c>
      <c r="G253" s="11">
        <f>SUM(F253-E253)</f>
        <v>51.400000000000091</v>
      </c>
      <c r="H253" s="1">
        <f>SUM(H254:H258)</f>
        <v>2.4</v>
      </c>
    </row>
    <row r="254" spans="1:10" x14ac:dyDescent="0.25">
      <c r="C254" s="12" t="s">
        <v>499</v>
      </c>
      <c r="D254" s="4" t="s">
        <v>500</v>
      </c>
      <c r="E254" s="13">
        <v>2522</v>
      </c>
      <c r="F254" s="13">
        <v>2544.4</v>
      </c>
      <c r="G254" s="14">
        <f t="shared" ref="G254:G278" si="9">SUM(F254-E254)</f>
        <v>22.400000000000091</v>
      </c>
      <c r="H254" s="4">
        <v>0.8</v>
      </c>
    </row>
    <row r="255" spans="1:10" x14ac:dyDescent="0.25">
      <c r="C255" s="12" t="s">
        <v>501</v>
      </c>
      <c r="D255" s="4" t="s">
        <v>502</v>
      </c>
      <c r="E255" s="13">
        <v>2544.4</v>
      </c>
      <c r="F255" s="13">
        <v>2555.8000000000002</v>
      </c>
      <c r="G255" s="14">
        <f t="shared" si="9"/>
        <v>11.400000000000091</v>
      </c>
      <c r="H255" s="4">
        <v>0.6</v>
      </c>
    </row>
    <row r="256" spans="1:10" x14ac:dyDescent="0.25">
      <c r="C256" s="12" t="s">
        <v>503</v>
      </c>
      <c r="D256" s="4" t="s">
        <v>504</v>
      </c>
      <c r="E256" s="13">
        <v>2555.8000000000002</v>
      </c>
      <c r="F256" s="13">
        <v>2558</v>
      </c>
      <c r="G256" s="14">
        <f t="shared" si="9"/>
        <v>2.1999999999998181</v>
      </c>
      <c r="H256" s="4">
        <v>0.2</v>
      </c>
    </row>
    <row r="257" spans="2:10" x14ac:dyDescent="0.25">
      <c r="C257" s="12" t="s">
        <v>505</v>
      </c>
      <c r="D257" s="4" t="s">
        <v>506</v>
      </c>
      <c r="E257" s="13">
        <v>2558</v>
      </c>
      <c r="F257" s="13">
        <v>2568.8000000000002</v>
      </c>
      <c r="G257" s="14">
        <f t="shared" si="9"/>
        <v>10.800000000000182</v>
      </c>
      <c r="H257" s="4">
        <v>0.4</v>
      </c>
      <c r="J257" s="4" t="s">
        <v>507</v>
      </c>
    </row>
    <row r="258" spans="2:10" x14ac:dyDescent="0.25">
      <c r="C258" s="12" t="s">
        <v>508</v>
      </c>
      <c r="D258" s="4" t="s">
        <v>509</v>
      </c>
      <c r="E258" s="13">
        <v>2568.8000000000002</v>
      </c>
      <c r="F258" s="13">
        <v>2573.4</v>
      </c>
      <c r="G258" s="14">
        <f t="shared" si="9"/>
        <v>4.5999999999999091</v>
      </c>
      <c r="H258" s="4">
        <v>0.4</v>
      </c>
      <c r="J258" s="4" t="s">
        <v>510</v>
      </c>
    </row>
    <row r="259" spans="2:10" s="1" customFormat="1" x14ac:dyDescent="0.25">
      <c r="B259" s="1">
        <v>65</v>
      </c>
      <c r="C259" s="2"/>
      <c r="D259" s="1" t="s">
        <v>511</v>
      </c>
      <c r="E259" s="3">
        <v>2573.4</v>
      </c>
      <c r="F259" s="3">
        <v>2604</v>
      </c>
      <c r="G259" s="11">
        <f t="shared" si="9"/>
        <v>30.599999999999909</v>
      </c>
      <c r="H259" s="1">
        <f>SUM(H260:H262)</f>
        <v>0.9</v>
      </c>
    </row>
    <row r="260" spans="2:10" x14ac:dyDescent="0.25">
      <c r="C260" s="12" t="s">
        <v>512</v>
      </c>
      <c r="D260" s="4" t="s">
        <v>513</v>
      </c>
      <c r="E260" s="13">
        <v>2573.4</v>
      </c>
      <c r="F260" s="13">
        <v>2579.5</v>
      </c>
      <c r="G260" s="14">
        <f t="shared" si="9"/>
        <v>6.0999999999999091</v>
      </c>
      <c r="H260" s="4">
        <v>0.2</v>
      </c>
    </row>
    <row r="261" spans="2:10" x14ac:dyDescent="0.25">
      <c r="C261" s="12" t="s">
        <v>514</v>
      </c>
      <c r="D261" s="4" t="s">
        <v>515</v>
      </c>
      <c r="E261" s="13">
        <v>2579.8000000000002</v>
      </c>
      <c r="F261" s="13">
        <v>2592</v>
      </c>
      <c r="G261" s="14">
        <f t="shared" si="9"/>
        <v>12.199999999999818</v>
      </c>
      <c r="H261" s="4">
        <v>0.3</v>
      </c>
    </row>
    <row r="262" spans="2:10" x14ac:dyDescent="0.25">
      <c r="C262" s="12" t="s">
        <v>516</v>
      </c>
      <c r="D262" s="4" t="s">
        <v>517</v>
      </c>
      <c r="E262" s="13">
        <v>2592</v>
      </c>
      <c r="F262" s="13">
        <v>2604</v>
      </c>
      <c r="G262" s="14">
        <f t="shared" si="9"/>
        <v>12</v>
      </c>
      <c r="H262" s="4">
        <v>0.4</v>
      </c>
      <c r="J262" s="4" t="s">
        <v>518</v>
      </c>
    </row>
    <row r="263" spans="2:10" s="1" customFormat="1" x14ac:dyDescent="0.25">
      <c r="B263" s="1">
        <v>66</v>
      </c>
      <c r="C263" s="2"/>
      <c r="D263" s="1" t="s">
        <v>519</v>
      </c>
      <c r="E263" s="3">
        <v>2604</v>
      </c>
      <c r="F263" s="3">
        <v>2619</v>
      </c>
      <c r="G263" s="11">
        <f t="shared" si="9"/>
        <v>15</v>
      </c>
      <c r="H263" s="1">
        <v>0.4</v>
      </c>
      <c r="J263" s="1" t="s">
        <v>520</v>
      </c>
    </row>
    <row r="264" spans="2:10" s="1" customFormat="1" x14ac:dyDescent="0.25">
      <c r="B264" s="1">
        <v>67</v>
      </c>
      <c r="C264" s="2"/>
      <c r="D264" s="1" t="s">
        <v>521</v>
      </c>
      <c r="E264" s="3">
        <v>2619</v>
      </c>
      <c r="F264" s="3">
        <v>2667</v>
      </c>
      <c r="G264" s="11">
        <f t="shared" si="9"/>
        <v>48</v>
      </c>
      <c r="H264" s="1">
        <f>SUM(H265:H271)</f>
        <v>3.0999999999999996</v>
      </c>
    </row>
    <row r="265" spans="2:10" x14ac:dyDescent="0.25">
      <c r="C265" s="12" t="s">
        <v>522</v>
      </c>
      <c r="D265" s="4" t="s">
        <v>523</v>
      </c>
      <c r="E265" s="13">
        <v>2619</v>
      </c>
      <c r="F265" s="13">
        <v>2622</v>
      </c>
      <c r="G265" s="14">
        <f t="shared" si="9"/>
        <v>3</v>
      </c>
      <c r="H265" s="4">
        <v>0.1</v>
      </c>
    </row>
    <row r="266" spans="2:10" x14ac:dyDescent="0.25">
      <c r="C266" s="12" t="s">
        <v>524</v>
      </c>
      <c r="D266" s="4" t="s">
        <v>525</v>
      </c>
      <c r="E266" s="13">
        <v>2622</v>
      </c>
      <c r="F266" s="13">
        <v>2628.5</v>
      </c>
      <c r="G266" s="14">
        <f t="shared" si="9"/>
        <v>6.5</v>
      </c>
      <c r="H266" s="4">
        <v>0.3</v>
      </c>
    </row>
    <row r="267" spans="2:10" x14ac:dyDescent="0.25">
      <c r="C267" s="12" t="s">
        <v>526</v>
      </c>
      <c r="D267" s="4" t="s">
        <v>527</v>
      </c>
      <c r="E267" s="13">
        <v>2628.5</v>
      </c>
      <c r="F267" s="13">
        <v>2634.5</v>
      </c>
      <c r="G267" s="14">
        <f t="shared" si="9"/>
        <v>6</v>
      </c>
      <c r="H267" s="4">
        <v>0.4</v>
      </c>
    </row>
    <row r="268" spans="2:10" x14ac:dyDescent="0.25">
      <c r="C268" s="12" t="s">
        <v>528</v>
      </c>
      <c r="D268" s="4" t="s">
        <v>529</v>
      </c>
      <c r="E268" s="13">
        <v>2634.5</v>
      </c>
      <c r="F268" s="13">
        <v>2644.7</v>
      </c>
      <c r="G268" s="14">
        <f t="shared" si="9"/>
        <v>10.199999999999818</v>
      </c>
      <c r="H268" s="4">
        <v>0.6</v>
      </c>
    </row>
    <row r="269" spans="2:10" x14ac:dyDescent="0.25">
      <c r="C269" s="12" t="s">
        <v>530</v>
      </c>
      <c r="D269" s="4" t="s">
        <v>531</v>
      </c>
      <c r="E269" s="13">
        <v>2644.7</v>
      </c>
      <c r="F269" s="13">
        <v>2654.7</v>
      </c>
      <c r="G269" s="14">
        <f t="shared" si="9"/>
        <v>10</v>
      </c>
      <c r="H269" s="4">
        <v>0.5</v>
      </c>
    </row>
    <row r="270" spans="2:10" x14ac:dyDescent="0.25">
      <c r="C270" s="12" t="s">
        <v>532</v>
      </c>
      <c r="D270" s="4" t="s">
        <v>533</v>
      </c>
      <c r="E270" s="13">
        <v>2654.7</v>
      </c>
      <c r="F270" s="13">
        <v>2667</v>
      </c>
      <c r="G270" s="14">
        <f t="shared" si="9"/>
        <v>12.300000000000182</v>
      </c>
      <c r="H270" s="4">
        <v>0.5</v>
      </c>
    </row>
    <row r="271" spans="2:10" s="1" customFormat="1" x14ac:dyDescent="0.25">
      <c r="B271" s="1">
        <v>68</v>
      </c>
      <c r="C271" s="2"/>
      <c r="D271" s="1" t="s">
        <v>534</v>
      </c>
      <c r="E271" s="3">
        <v>2667</v>
      </c>
      <c r="F271" s="3">
        <v>2696</v>
      </c>
      <c r="G271" s="11">
        <f t="shared" si="9"/>
        <v>29</v>
      </c>
      <c r="H271" s="1">
        <v>0.7</v>
      </c>
    </row>
    <row r="272" spans="2:10" s="32" customFormat="1" x14ac:dyDescent="0.25">
      <c r="C272" s="33"/>
      <c r="D272" s="32" t="s">
        <v>535</v>
      </c>
      <c r="E272" s="34"/>
      <c r="F272" s="34"/>
      <c r="G272" s="14"/>
      <c r="J272" s="32" t="s">
        <v>536</v>
      </c>
    </row>
    <row r="273" spans="1:10" s="1" customFormat="1" x14ac:dyDescent="0.25">
      <c r="B273" s="1">
        <v>69</v>
      </c>
      <c r="C273" s="2"/>
      <c r="D273" s="1" t="s">
        <v>537</v>
      </c>
      <c r="E273" s="3">
        <v>2696</v>
      </c>
      <c r="F273" s="3">
        <v>2747.6</v>
      </c>
      <c r="G273" s="11">
        <f t="shared" si="9"/>
        <v>51.599999999999909</v>
      </c>
      <c r="H273" s="1">
        <f>SUM(H274:H278)</f>
        <v>1.7999999999999998</v>
      </c>
    </row>
    <row r="274" spans="1:10" x14ac:dyDescent="0.25">
      <c r="C274" s="12" t="s">
        <v>538</v>
      </c>
      <c r="D274" s="4" t="s">
        <v>539</v>
      </c>
      <c r="E274" s="13">
        <v>2696</v>
      </c>
      <c r="F274" s="13">
        <v>2710.1</v>
      </c>
      <c r="G274" s="14">
        <f t="shared" si="9"/>
        <v>14.099999999999909</v>
      </c>
      <c r="H274" s="4">
        <v>0.5</v>
      </c>
    </row>
    <row r="275" spans="1:10" x14ac:dyDescent="0.25">
      <c r="C275" s="12" t="s">
        <v>540</v>
      </c>
      <c r="D275" s="4" t="s">
        <v>541</v>
      </c>
      <c r="E275" s="13">
        <v>1710.1</v>
      </c>
      <c r="F275" s="13">
        <v>2720</v>
      </c>
      <c r="G275" s="14">
        <f t="shared" si="9"/>
        <v>1009.9000000000001</v>
      </c>
      <c r="H275" s="4">
        <v>0.5</v>
      </c>
    </row>
    <row r="276" spans="1:10" x14ac:dyDescent="0.25">
      <c r="C276" s="12" t="s">
        <v>542</v>
      </c>
      <c r="D276" s="4" t="s">
        <v>543</v>
      </c>
      <c r="E276" s="13">
        <v>2720</v>
      </c>
      <c r="F276" s="13">
        <v>2731.8</v>
      </c>
      <c r="G276" s="14">
        <f t="shared" si="9"/>
        <v>11.800000000000182</v>
      </c>
      <c r="H276" s="4">
        <v>0.4</v>
      </c>
    </row>
    <row r="277" spans="1:10" x14ac:dyDescent="0.25">
      <c r="C277" s="12" t="s">
        <v>544</v>
      </c>
      <c r="D277" s="4" t="s">
        <v>545</v>
      </c>
      <c r="E277" s="13">
        <v>2731.8</v>
      </c>
      <c r="F277" s="13">
        <v>2737.8</v>
      </c>
      <c r="G277" s="14">
        <f t="shared" si="9"/>
        <v>6</v>
      </c>
      <c r="H277" s="4">
        <v>0.2</v>
      </c>
    </row>
    <row r="278" spans="1:10" x14ac:dyDescent="0.25">
      <c r="C278" s="12" t="s">
        <v>546</v>
      </c>
      <c r="D278" s="4" t="s">
        <v>547</v>
      </c>
      <c r="E278" s="13">
        <v>2737.8</v>
      </c>
      <c r="F278" s="13">
        <v>2747.6</v>
      </c>
      <c r="G278" s="14">
        <f t="shared" si="9"/>
        <v>9.7999999999997272</v>
      </c>
      <c r="H278" s="4">
        <v>0.2</v>
      </c>
    </row>
    <row r="279" spans="1:10" s="18" customFormat="1" ht="18.75" x14ac:dyDescent="0.25">
      <c r="C279" s="21"/>
      <c r="E279" s="16"/>
      <c r="F279" s="16"/>
      <c r="G279" s="17">
        <f>SUM(G253,G259,G263,G264,G271,G273)</f>
        <v>225.59999999999991</v>
      </c>
      <c r="H279" s="17">
        <f>SUM(H253,H259,H263,H264,H271,H273)</f>
        <v>9.2999999999999989</v>
      </c>
      <c r="I279" s="19">
        <f>G279/H279</f>
        <v>24.258064516129025</v>
      </c>
      <c r="J279" s="18" t="s">
        <v>114</v>
      </c>
    </row>
    <row r="280" spans="1:10" s="5" customFormat="1" ht="18.75" x14ac:dyDescent="0.25">
      <c r="A280" s="5" t="s">
        <v>548</v>
      </c>
      <c r="C280" s="22"/>
      <c r="E280" s="8">
        <v>2747.6</v>
      </c>
      <c r="F280" s="8">
        <v>3013</v>
      </c>
      <c r="G280" s="9">
        <f>SUM(F280-E280)</f>
        <v>265.40000000000009</v>
      </c>
    </row>
    <row r="281" spans="1:10" s="1" customFormat="1" x14ac:dyDescent="0.25">
      <c r="B281" s="1">
        <v>70</v>
      </c>
      <c r="C281" s="2"/>
      <c r="D281" s="1" t="s">
        <v>549</v>
      </c>
      <c r="E281" s="3">
        <v>2747.6</v>
      </c>
      <c r="F281" s="3">
        <v>2789.7</v>
      </c>
      <c r="G281" s="11">
        <f>SUM(F281-E281)</f>
        <v>42.099999999999909</v>
      </c>
      <c r="H281" s="1">
        <f>SUM(H282:H285)</f>
        <v>1.4</v>
      </c>
    </row>
    <row r="282" spans="1:10" x14ac:dyDescent="0.25">
      <c r="D282" s="4" t="s">
        <v>550</v>
      </c>
      <c r="E282" s="13">
        <v>2747.6</v>
      </c>
      <c r="F282" s="13">
        <v>2753.5</v>
      </c>
      <c r="G282" s="14">
        <f t="shared" ref="G282:G307" si="10">SUM(F282-E282)</f>
        <v>5.9000000000000909</v>
      </c>
      <c r="H282" s="4">
        <v>0.25</v>
      </c>
    </row>
    <row r="283" spans="1:10" x14ac:dyDescent="0.25">
      <c r="D283" s="4" t="s">
        <v>551</v>
      </c>
      <c r="E283" s="13">
        <v>2753.5</v>
      </c>
      <c r="F283" s="13">
        <v>2763.6</v>
      </c>
      <c r="G283" s="14">
        <f t="shared" si="10"/>
        <v>10.099999999999909</v>
      </c>
      <c r="H283" s="4">
        <v>0.4</v>
      </c>
      <c r="J283" s="4" t="s">
        <v>552</v>
      </c>
    </row>
    <row r="284" spans="1:10" x14ac:dyDescent="0.25">
      <c r="D284" s="4" t="s">
        <v>549</v>
      </c>
      <c r="E284" s="13">
        <v>2763.6</v>
      </c>
      <c r="F284" s="13">
        <v>2779.2</v>
      </c>
      <c r="G284" s="14">
        <f t="shared" si="10"/>
        <v>15.599999999999909</v>
      </c>
      <c r="H284" s="4">
        <v>0.5</v>
      </c>
    </row>
    <row r="285" spans="1:10" x14ac:dyDescent="0.25">
      <c r="D285" s="4" t="s">
        <v>553</v>
      </c>
      <c r="E285" s="13">
        <v>2779.2</v>
      </c>
      <c r="F285" s="13">
        <v>2789.7</v>
      </c>
      <c r="G285" s="14">
        <f t="shared" si="10"/>
        <v>10.5</v>
      </c>
      <c r="H285" s="4">
        <v>0.25</v>
      </c>
      <c r="J285" s="4" t="s">
        <v>554</v>
      </c>
    </row>
    <row r="286" spans="1:10" s="1" customFormat="1" x14ac:dyDescent="0.25">
      <c r="B286" s="1">
        <v>71</v>
      </c>
      <c r="C286" s="2"/>
      <c r="D286" s="1" t="s">
        <v>555</v>
      </c>
      <c r="E286" s="3">
        <v>2789.7</v>
      </c>
      <c r="F286" s="3">
        <v>2862</v>
      </c>
      <c r="G286" s="11">
        <f>SUM(F286-E286)</f>
        <v>72.300000000000182</v>
      </c>
      <c r="H286" s="1">
        <f>SUM(H287:H291)</f>
        <v>2.65</v>
      </c>
    </row>
    <row r="287" spans="1:10" x14ac:dyDescent="0.25">
      <c r="D287" s="4" t="s">
        <v>556</v>
      </c>
      <c r="E287" s="13">
        <v>2789.7</v>
      </c>
      <c r="F287" s="13">
        <v>2798</v>
      </c>
      <c r="G287" s="14">
        <f t="shared" si="10"/>
        <v>8.3000000000001819</v>
      </c>
      <c r="H287" s="4">
        <v>0.15</v>
      </c>
    </row>
    <row r="288" spans="1:10" x14ac:dyDescent="0.25">
      <c r="D288" s="4" t="s">
        <v>557</v>
      </c>
      <c r="E288" s="13">
        <v>2798</v>
      </c>
      <c r="F288" s="13">
        <v>2814.3</v>
      </c>
      <c r="G288" s="14">
        <f t="shared" si="10"/>
        <v>16.300000000000182</v>
      </c>
      <c r="H288" s="4">
        <v>0.6</v>
      </c>
    </row>
    <row r="289" spans="2:10" x14ac:dyDescent="0.25">
      <c r="D289" s="4" t="s">
        <v>558</v>
      </c>
      <c r="E289" s="13">
        <v>2814.3</v>
      </c>
      <c r="F289" s="13">
        <v>2827.4</v>
      </c>
      <c r="G289" s="14">
        <f t="shared" si="10"/>
        <v>13.099999999999909</v>
      </c>
      <c r="H289" s="4">
        <v>0.6</v>
      </c>
    </row>
    <row r="290" spans="2:10" x14ac:dyDescent="0.25">
      <c r="D290" s="4" t="s">
        <v>559</v>
      </c>
      <c r="E290" s="13">
        <v>2827.4</v>
      </c>
      <c r="F290" s="13">
        <v>2835.1</v>
      </c>
      <c r="G290" s="14">
        <f t="shared" si="10"/>
        <v>7.6999999999998181</v>
      </c>
      <c r="H290" s="4">
        <v>0.4</v>
      </c>
    </row>
    <row r="291" spans="2:10" x14ac:dyDescent="0.25">
      <c r="D291" s="4" t="s">
        <v>560</v>
      </c>
      <c r="E291" s="13">
        <v>2835.1</v>
      </c>
      <c r="F291" s="13">
        <v>2862</v>
      </c>
      <c r="G291" s="14">
        <f t="shared" si="10"/>
        <v>26.900000000000091</v>
      </c>
      <c r="H291" s="4">
        <v>0.9</v>
      </c>
    </row>
    <row r="292" spans="2:10" s="1" customFormat="1" x14ac:dyDescent="0.25">
      <c r="B292" s="1">
        <v>72</v>
      </c>
      <c r="C292" s="2"/>
      <c r="D292" s="1" t="s">
        <v>561</v>
      </c>
      <c r="E292" s="3">
        <v>2862</v>
      </c>
      <c r="F292" s="3">
        <v>2889</v>
      </c>
      <c r="G292" s="11">
        <f t="shared" si="10"/>
        <v>27</v>
      </c>
      <c r="H292" s="1">
        <f>SUM(H293:H296)</f>
        <v>1.1000000000000001</v>
      </c>
    </row>
    <row r="293" spans="2:10" x14ac:dyDescent="0.25">
      <c r="D293" s="4" t="s">
        <v>562</v>
      </c>
      <c r="E293" s="13">
        <v>2862</v>
      </c>
      <c r="F293" s="13">
        <v>2879.3</v>
      </c>
      <c r="G293" s="14">
        <f t="shared" si="10"/>
        <v>17.300000000000182</v>
      </c>
      <c r="H293" s="4">
        <v>0.8</v>
      </c>
    </row>
    <row r="294" spans="2:10" x14ac:dyDescent="0.25">
      <c r="D294" s="4" t="s">
        <v>563</v>
      </c>
      <c r="E294" s="13">
        <v>2879.3</v>
      </c>
      <c r="F294" s="13">
        <v>2882.5</v>
      </c>
      <c r="G294" s="14">
        <f t="shared" si="10"/>
        <v>3.1999999999998181</v>
      </c>
      <c r="H294" s="4">
        <v>0.1</v>
      </c>
    </row>
    <row r="295" spans="2:10" x14ac:dyDescent="0.25">
      <c r="D295" s="4" t="s">
        <v>564</v>
      </c>
      <c r="E295" s="13">
        <v>2882.5</v>
      </c>
      <c r="F295" s="13">
        <v>2886.9</v>
      </c>
      <c r="G295" s="14">
        <f t="shared" si="10"/>
        <v>4.4000000000000909</v>
      </c>
      <c r="H295" s="4">
        <v>0.15</v>
      </c>
    </row>
    <row r="296" spans="2:10" x14ac:dyDescent="0.25">
      <c r="D296" s="4" t="s">
        <v>565</v>
      </c>
      <c r="E296" s="13">
        <v>2886.9</v>
      </c>
      <c r="F296" s="13">
        <v>2889</v>
      </c>
      <c r="G296" s="14">
        <f t="shared" si="10"/>
        <v>2.0999999999999091</v>
      </c>
      <c r="H296" s="4">
        <v>0.05</v>
      </c>
    </row>
    <row r="297" spans="2:10" s="1" customFormat="1" x14ac:dyDescent="0.25">
      <c r="B297" s="1">
        <v>73</v>
      </c>
      <c r="C297" s="2"/>
      <c r="D297" s="1" t="s">
        <v>566</v>
      </c>
      <c r="E297" s="3">
        <v>2889</v>
      </c>
      <c r="F297" s="3">
        <v>2928.5</v>
      </c>
      <c r="G297" s="11">
        <f t="shared" si="10"/>
        <v>39.5</v>
      </c>
      <c r="H297" s="1">
        <f>SUM(H298:H301)</f>
        <v>1.4</v>
      </c>
    </row>
    <row r="298" spans="2:10" x14ac:dyDescent="0.25">
      <c r="D298" s="4" t="s">
        <v>567</v>
      </c>
      <c r="E298" s="13">
        <v>2889</v>
      </c>
      <c r="F298" s="13">
        <v>2894</v>
      </c>
      <c r="G298" s="14">
        <f t="shared" si="10"/>
        <v>5</v>
      </c>
      <c r="H298" s="4">
        <v>0.1</v>
      </c>
    </row>
    <row r="299" spans="2:10" x14ac:dyDescent="0.25">
      <c r="D299" s="4" t="s">
        <v>568</v>
      </c>
      <c r="E299" s="13">
        <v>2894</v>
      </c>
      <c r="F299" s="13">
        <v>2902.6</v>
      </c>
      <c r="G299" s="14">
        <f t="shared" si="10"/>
        <v>8.5999999999999091</v>
      </c>
      <c r="H299" s="4">
        <v>0.2</v>
      </c>
    </row>
    <row r="300" spans="2:10" x14ac:dyDescent="0.25">
      <c r="D300" s="4" t="s">
        <v>569</v>
      </c>
      <c r="E300" s="13">
        <v>2902.6</v>
      </c>
      <c r="F300" s="13">
        <v>2917.2</v>
      </c>
      <c r="G300" s="14">
        <f t="shared" si="10"/>
        <v>14.599999999999909</v>
      </c>
      <c r="H300" s="4">
        <v>0.7</v>
      </c>
    </row>
    <row r="301" spans="2:10" x14ac:dyDescent="0.25">
      <c r="D301" s="4" t="s">
        <v>570</v>
      </c>
      <c r="E301" s="13">
        <v>2917.2</v>
      </c>
      <c r="F301" s="13">
        <v>2928.5</v>
      </c>
      <c r="G301" s="14">
        <f t="shared" si="10"/>
        <v>11.300000000000182</v>
      </c>
      <c r="H301" s="4">
        <v>0.4</v>
      </c>
      <c r="J301" s="4" t="s">
        <v>571</v>
      </c>
    </row>
    <row r="302" spans="2:10" s="1" customFormat="1" x14ac:dyDescent="0.25">
      <c r="B302" s="1">
        <v>74</v>
      </c>
      <c r="C302" s="2"/>
      <c r="D302" s="1" t="s">
        <v>572</v>
      </c>
      <c r="E302" s="3">
        <v>2928.5</v>
      </c>
      <c r="F302" s="3">
        <v>2934.3</v>
      </c>
      <c r="G302" s="11">
        <f t="shared" si="10"/>
        <v>5.8000000000001819</v>
      </c>
      <c r="H302" s="1">
        <f>SUM(H303:H304)</f>
        <v>9.9999999999999992E-2</v>
      </c>
    </row>
    <row r="303" spans="2:10" x14ac:dyDescent="0.25">
      <c r="D303" s="4" t="s">
        <v>572</v>
      </c>
      <c r="E303" s="13">
        <v>2928.5</v>
      </c>
      <c r="F303" s="13">
        <v>2929.5</v>
      </c>
      <c r="G303" s="14">
        <f t="shared" si="10"/>
        <v>1</v>
      </c>
      <c r="H303" s="4">
        <v>0.01</v>
      </c>
    </row>
    <row r="304" spans="2:10" x14ac:dyDescent="0.25">
      <c r="D304" s="4" t="s">
        <v>573</v>
      </c>
      <c r="E304" s="13">
        <v>2929.5</v>
      </c>
      <c r="F304" s="13">
        <v>2934.3</v>
      </c>
      <c r="G304" s="14">
        <f t="shared" si="10"/>
        <v>4.8000000000001819</v>
      </c>
      <c r="H304" s="4">
        <v>0.09</v>
      </c>
    </row>
    <row r="305" spans="1:10" s="1" customFormat="1" x14ac:dyDescent="0.25">
      <c r="B305" s="1">
        <v>75</v>
      </c>
      <c r="C305" s="2"/>
      <c r="D305" s="1" t="s">
        <v>574</v>
      </c>
      <c r="E305" s="3">
        <v>2934.3</v>
      </c>
      <c r="F305" s="3">
        <v>2947</v>
      </c>
      <c r="G305" s="11">
        <f t="shared" si="10"/>
        <v>12.699999999999818</v>
      </c>
      <c r="H305" s="1">
        <v>0.5</v>
      </c>
    </row>
    <row r="306" spans="1:10" s="1" customFormat="1" x14ac:dyDescent="0.25">
      <c r="B306" s="1">
        <v>76</v>
      </c>
      <c r="C306" s="2"/>
      <c r="D306" s="1" t="s">
        <v>575</v>
      </c>
      <c r="E306" s="3">
        <v>2947</v>
      </c>
      <c r="F306" s="3">
        <v>2979</v>
      </c>
      <c r="G306" s="11">
        <f t="shared" si="10"/>
        <v>32</v>
      </c>
      <c r="H306" s="1">
        <v>1</v>
      </c>
      <c r="J306" s="1" t="s">
        <v>576</v>
      </c>
    </row>
    <row r="307" spans="1:10" s="1" customFormat="1" x14ac:dyDescent="0.25">
      <c r="B307" s="1">
        <v>77</v>
      </c>
      <c r="C307" s="2"/>
      <c r="D307" s="1" t="s">
        <v>577</v>
      </c>
      <c r="E307" s="3">
        <v>2979</v>
      </c>
      <c r="F307" s="3">
        <v>3013</v>
      </c>
      <c r="G307" s="11">
        <f t="shared" si="10"/>
        <v>34</v>
      </c>
      <c r="H307" s="1">
        <v>1</v>
      </c>
    </row>
    <row r="308" spans="1:10" s="18" customFormat="1" ht="18.75" x14ac:dyDescent="0.25">
      <c r="C308" s="21"/>
      <c r="E308" s="16"/>
      <c r="F308" s="16"/>
      <c r="G308" s="17">
        <f>SUM(G281,G286,G292,G297,G302,G305,G306,G307)</f>
        <v>265.40000000000009</v>
      </c>
      <c r="H308" s="36">
        <f>SUM(H281,H286,H292,H297,H302,H305,H306,H307)</f>
        <v>9.15</v>
      </c>
      <c r="I308" s="19">
        <f>G308/H308</f>
        <v>29.005464480874327</v>
      </c>
      <c r="J308" s="18" t="s">
        <v>114</v>
      </c>
    </row>
    <row r="309" spans="1:10" s="43" customFormat="1" ht="23.25" x14ac:dyDescent="0.25">
      <c r="A309" s="37"/>
      <c r="B309" s="37"/>
      <c r="C309" s="38"/>
      <c r="D309" s="37" t="s">
        <v>578</v>
      </c>
      <c r="E309" s="39"/>
      <c r="F309" s="39"/>
      <c r="G309" s="40">
        <v>3013</v>
      </c>
      <c r="H309" s="41">
        <f>SUM(H51,H77,H102,H133,H167,H188,H214,H251,H279,H308)</f>
        <v>112.60000000000001</v>
      </c>
      <c r="I309" s="42">
        <f>G309/H309</f>
        <v>26.758436944937831</v>
      </c>
      <c r="J309" s="37" t="s">
        <v>114</v>
      </c>
    </row>
  </sheetData>
  <mergeCells count="1">
    <mergeCell ref="J28:J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Burfield</dc:creator>
  <cp:lastModifiedBy>Rinda Scheltens</cp:lastModifiedBy>
  <dcterms:created xsi:type="dcterms:W3CDTF">2021-11-20T23:49:41Z</dcterms:created>
  <dcterms:modified xsi:type="dcterms:W3CDTF">2022-04-28T09:47:54Z</dcterms:modified>
</cp:coreProperties>
</file>